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L:\Library\Elections\Election_Calendar\2020 Presidential Election Calendar\"/>
    </mc:Choice>
  </mc:AlternateContent>
  <bookViews>
    <workbookView xWindow="0" yWindow="0" windowWidth="28800" windowHeight="12435" tabRatio="596" activeTab="1"/>
  </bookViews>
  <sheets>
    <sheet name="Dates to Enter in Calendar" sheetId="5" r:id="rId1"/>
    <sheet name="2020 Election Calendar" sheetId="1" r:id="rId2"/>
    <sheet name="Holidays" sheetId="4" r:id="rId3"/>
    <sheet name="Problem Dates" sheetId="6" r:id="rId4"/>
  </sheets>
  <definedNames>
    <definedName name="_xlnm._FilterDatabase" localSheetId="1" hidden="1">'2020 Election Calendar'!$C$1:$I$46</definedName>
    <definedName name="GGED">'2020 Election Calendar'!#REF!</definedName>
    <definedName name="GPED">'2020 Election Calendar'!#REF!</definedName>
    <definedName name="PGED">'2020 Election Calendar'!#REF!</definedName>
    <definedName name="PPED">'2020 Election Calendar'!#REF!</definedName>
    <definedName name="_xlnm.Print_Area" localSheetId="1">'2020 Election Calendar'!$A$1:$H$60</definedName>
    <definedName name="_xlnm.Print_Titles" localSheetId="1">'2020 Election Calendar'!$1:$1</definedName>
    <definedName name="Z_A109F93B_AF95_43EC_B5A7_2F7F1B644418_.wvu.FilterData" localSheetId="1" hidden="1">'2020 Election Calendar'!$C$1:$I$46</definedName>
    <definedName name="Z_A109F93B_AF95_43EC_B5A7_2F7F1B644418_.wvu.PrintArea" localSheetId="1" hidden="1">'2020 Election Calendar'!$C$1:$I$46</definedName>
    <definedName name="Z_A109F93B_AF95_43EC_B5A7_2F7F1B644418_.wvu.PrintTitles" localSheetId="1" hidden="1">'2020 Election Calendar'!$1:$1</definedName>
    <definedName name="Z_A1CBB1B3_7913_4C21_94FF_2B7747673165_.wvu.FilterData" localSheetId="1" hidden="1">'2020 Election Calendar'!$C$1:$I$46</definedName>
    <definedName name="Z_A1CBB1B3_7913_4C21_94FF_2B7747673165_.wvu.PrintArea" localSheetId="1" hidden="1">'2020 Election Calendar'!$C$1:$I$46</definedName>
    <definedName name="Z_A1CBB1B3_7913_4C21_94FF_2B7747673165_.wvu.PrintTitles" localSheetId="1" hidden="1">'2020 Election Calendar'!$1:$1</definedName>
  </definedNames>
  <calcPr calcId="152511"/>
  <customWorkbookViews>
    <customWorkbookView name="ntrella - Personal View" guid="{A1CBB1B3-7913-4C21-94FF-2B7747673165}" mergeInterval="0" personalView="1" maximized="1" windowWidth="1276" windowHeight="861" activeSheetId="1"/>
    <customWorkbookView name="mdewar - Personal View" guid="{A109F93B-AF95-43EC-B5A7-2F7F1B644418}" mergeInterval="0" personalView="1" maximized="1" windowWidth="1020" windowHeight="632" activeSheetId="1"/>
  </customWorkbookViews>
</workbook>
</file>

<file path=xl/calcChain.xml><?xml version="1.0" encoding="utf-8"?>
<calcChain xmlns="http://schemas.openxmlformats.org/spreadsheetml/2006/main">
  <c r="C40" i="1" l="1"/>
  <c r="C53" i="1" l="1"/>
  <c r="A54" i="1" s="1"/>
  <c r="C54" i="1" s="1"/>
  <c r="A52" i="1"/>
  <c r="A36" i="1"/>
  <c r="C36" i="1" s="1"/>
  <c r="A51" i="1"/>
  <c r="C51" i="1" s="1"/>
  <c r="A35" i="1"/>
  <c r="C35" i="1" s="1"/>
  <c r="C50" i="1"/>
  <c r="C34" i="1"/>
  <c r="C49" i="1"/>
  <c r="C33" i="1"/>
  <c r="C48" i="1"/>
  <c r="C32" i="1"/>
  <c r="C47" i="1"/>
  <c r="C52" i="1" l="1"/>
  <c r="C25" i="1"/>
  <c r="C24" i="1"/>
  <c r="C23" i="1"/>
  <c r="C28" i="1" l="1"/>
  <c r="C27" i="1"/>
  <c r="C41" i="1"/>
  <c r="C44" i="1"/>
  <c r="C43" i="1"/>
  <c r="C7" i="1"/>
  <c r="A10" i="1" s="1"/>
  <c r="A30" i="1" l="1"/>
  <c r="C31" i="1"/>
  <c r="C18" i="1" s="1"/>
  <c r="C29" i="1"/>
  <c r="C8" i="1" s="1"/>
  <c r="A11" i="1" s="1"/>
  <c r="C9" i="1"/>
  <c r="C20" i="1"/>
  <c r="C4" i="1"/>
  <c r="C15" i="1"/>
  <c r="A12" i="1"/>
  <c r="C12" i="1" s="1"/>
  <c r="B30" i="1" l="1"/>
  <c r="C30" i="1" s="1"/>
  <c r="C16" i="1"/>
  <c r="C17" i="1"/>
  <c r="C10" i="1" l="1"/>
  <c r="C11" i="1"/>
  <c r="C22" i="1"/>
</calcChain>
</file>

<file path=xl/comments1.xml><?xml version="1.0" encoding="utf-8"?>
<comments xmlns="http://schemas.openxmlformats.org/spreadsheetml/2006/main">
  <authors>
    <author>Ross Goldstein</author>
  </authors>
  <commentList>
    <comment ref="I1" authorId="0" shapeId="0">
      <text>
        <r>
          <rPr>
            <b/>
            <sz val="8"/>
            <color indexed="81"/>
            <rFont val="Tahoma"/>
            <family val="2"/>
          </rPr>
          <t>Ross Goldstein:</t>
        </r>
        <r>
          <rPr>
            <sz val="8"/>
            <color indexed="81"/>
            <rFont val="Tahoma"/>
            <family val="2"/>
          </rPr>
          <t xml:space="preserve">
Election Types:
-Gubernatorial
-Presidential
-Baltimore City
-All</t>
        </r>
      </text>
    </comment>
  </commentList>
</comments>
</file>

<file path=xl/sharedStrings.xml><?xml version="1.0" encoding="utf-8"?>
<sst xmlns="http://schemas.openxmlformats.org/spreadsheetml/2006/main" count="468" uniqueCount="321">
  <si>
    <t>Primary Election</t>
  </si>
  <si>
    <t>Description</t>
  </si>
  <si>
    <t>Computation</t>
  </si>
  <si>
    <t>Event Name</t>
  </si>
  <si>
    <t>Actual Date</t>
  </si>
  <si>
    <t>Martin Luther King Jr. Birthday</t>
  </si>
  <si>
    <t>Third Monday in January</t>
  </si>
  <si>
    <t>New Year's Day</t>
  </si>
  <si>
    <t>President's Day</t>
  </si>
  <si>
    <t>Third Monday in February</t>
  </si>
  <si>
    <t>Memorial Day</t>
  </si>
  <si>
    <t>Independence Day</t>
  </si>
  <si>
    <t>Labor Day</t>
  </si>
  <si>
    <t>Columbus Day</t>
  </si>
  <si>
    <t>Veteran's Day</t>
  </si>
  <si>
    <t>Thanksgiving Day</t>
  </si>
  <si>
    <t>Day after Thanksgiving</t>
  </si>
  <si>
    <t>Christmas Day</t>
  </si>
  <si>
    <t>July 4</t>
  </si>
  <si>
    <t>January 1</t>
  </si>
  <si>
    <t>Thanksgiving</t>
  </si>
  <si>
    <t>Christmas</t>
  </si>
  <si>
    <t>Year</t>
  </si>
  <si>
    <t>Last Monday in May</t>
  </si>
  <si>
    <t>May 30</t>
  </si>
  <si>
    <t>May 28</t>
  </si>
  <si>
    <t>May 26</t>
  </si>
  <si>
    <t>May 25</t>
  </si>
  <si>
    <t>May 31</t>
  </si>
  <si>
    <t>May 27</t>
  </si>
  <si>
    <t>May 29</t>
  </si>
  <si>
    <t>New Year's</t>
  </si>
  <si>
    <t xml:space="preserve">MLK </t>
  </si>
  <si>
    <t>President's</t>
  </si>
  <si>
    <t>Memorial</t>
  </si>
  <si>
    <t>Labor</t>
  </si>
  <si>
    <t>Columbus</t>
  </si>
  <si>
    <t>Veteran's</t>
  </si>
  <si>
    <t>First Monday in September</t>
  </si>
  <si>
    <t>Second Monday in October</t>
  </si>
  <si>
    <t>November 11</t>
  </si>
  <si>
    <t>Fourth Thursday in November</t>
  </si>
  <si>
    <t>December 25</t>
  </si>
  <si>
    <t>State Holidays Observed</t>
  </si>
  <si>
    <t>Jan 2</t>
  </si>
  <si>
    <t>Jan 1</t>
  </si>
  <si>
    <t>Jan 17</t>
  </si>
  <si>
    <t>Jan 16</t>
  </si>
  <si>
    <t>Jan 15</t>
  </si>
  <si>
    <t>Jan 21</t>
  </si>
  <si>
    <t>Jan 19</t>
  </si>
  <si>
    <t>Jan 18</t>
  </si>
  <si>
    <t>Jan 20</t>
  </si>
  <si>
    <t>Feb 21</t>
  </si>
  <si>
    <t>Feb 20</t>
  </si>
  <si>
    <t>Feb 19</t>
  </si>
  <si>
    <t>Feb 18</t>
  </si>
  <si>
    <t>Feb 16</t>
  </si>
  <si>
    <t>Feb 15</t>
  </si>
  <si>
    <t>Feb 17</t>
  </si>
  <si>
    <t>Dec 31 2021</t>
  </si>
  <si>
    <t>Jul 4</t>
  </si>
  <si>
    <t>Jul 3</t>
  </si>
  <si>
    <t>Jul 5</t>
  </si>
  <si>
    <t>Sep 5</t>
  </si>
  <si>
    <t>Sep 4</t>
  </si>
  <si>
    <t>Sep 3</t>
  </si>
  <si>
    <t>Sep 1</t>
  </si>
  <si>
    <t>Sep 7</t>
  </si>
  <si>
    <t>Sep 6</t>
  </si>
  <si>
    <t>Sep 2</t>
  </si>
  <si>
    <t>Oct 10</t>
  </si>
  <si>
    <t>Oct 9</t>
  </si>
  <si>
    <t>Oct 8</t>
  </si>
  <si>
    <t>Oct 13</t>
  </si>
  <si>
    <t>Oct 12</t>
  </si>
  <si>
    <t>Oct 14</t>
  </si>
  <si>
    <t>Oct 11</t>
  </si>
  <si>
    <t>Nov 11</t>
  </si>
  <si>
    <t>Nov 10</t>
  </si>
  <si>
    <t>Nov 12</t>
  </si>
  <si>
    <t>Nov 24</t>
  </si>
  <si>
    <t>Nov 23</t>
  </si>
  <si>
    <t>Nov 22</t>
  </si>
  <si>
    <t>Nov 27</t>
  </si>
  <si>
    <t>Nov 26</t>
  </si>
  <si>
    <t>Nov 25</t>
  </si>
  <si>
    <t>Nov 28</t>
  </si>
  <si>
    <t>Nov 29</t>
  </si>
  <si>
    <t>Dec 26</t>
  </si>
  <si>
    <t>Dec 25</t>
  </si>
  <si>
    <t>Dec 24</t>
  </si>
  <si>
    <t>If a holiday falls on a Saturday or Sunday, the holiday is observed the previous Friday or following Monday, respectively.</t>
  </si>
  <si>
    <t>State Holidays</t>
  </si>
  <si>
    <t>Applies to                 Election Type</t>
  </si>
  <si>
    <t>Vacancy in Nomination</t>
  </si>
  <si>
    <t>General Election</t>
  </si>
  <si>
    <t>All</t>
  </si>
  <si>
    <t>Gubernatorial</t>
  </si>
  <si>
    <t>Deadline for petition sponsor to seek judicial review of charter amendment petition certification.</t>
  </si>
  <si>
    <t>Vacancy in Candidacy</t>
  </si>
  <si>
    <t>4th of July</t>
  </si>
  <si>
    <t>T'giving +1</t>
  </si>
  <si>
    <t>Adjusted Date</t>
  </si>
  <si>
    <t>Filing deadlines on the 1st Monday of August</t>
  </si>
  <si>
    <t>Filing deadlines and certifications on the 2nd Monday of August</t>
  </si>
  <si>
    <t>Certification deadline on the 3rd Monday of August</t>
  </si>
  <si>
    <t>Certification deadline on the 4th Monday of August</t>
  </si>
  <si>
    <t>Annual campaign finance reports</t>
  </si>
  <si>
    <t>Early Voting Dates</t>
  </si>
  <si>
    <t>Challenge Residency of Candidate</t>
  </si>
  <si>
    <t>Referendum Filing Dates (set by constitution)</t>
  </si>
  <si>
    <t>Judicial Review of Charter Amendment Petition Certification</t>
  </si>
  <si>
    <t>Deadline for the local boards to transmit absentee ballots to certain voters unless the Federal Voting Assistance Program grants the State a waiver of the deadline.</t>
  </si>
  <si>
    <t>Deadline for central committee(s) to fill a vacancy in nomination for a candidate in the general election.</t>
  </si>
  <si>
    <t>5 pm</t>
  </si>
  <si>
    <t>Determination of number of registered voters (early voting centers)</t>
  </si>
  <si>
    <t>Election Type</t>
  </si>
  <si>
    <t>Statutory dates that need to be fixed</t>
  </si>
  <si>
    <t>Presidential</t>
  </si>
  <si>
    <t>Certification of Republican and Democratic Presidential Candidates</t>
  </si>
  <si>
    <t>Deadline for the SOS to certify the names of the candidates for U.S. President for the primary election</t>
  </si>
  <si>
    <t>Beginning 90 days before a primary election and ending 80 days after a primary election</t>
  </si>
  <si>
    <t>An individual who was not included on the SOS list has missed the deadline to file a candidacy petition</t>
  </si>
  <si>
    <t>7 days before the candidate filing deadline</t>
  </si>
  <si>
    <t>Recommended Computation</t>
  </si>
  <si>
    <t>Why Problem?</t>
  </si>
  <si>
    <r>
      <t xml:space="preserve">The 40th day falls </t>
    </r>
    <r>
      <rPr>
        <i/>
        <sz val="10"/>
        <rFont val="Arial"/>
        <family val="2"/>
      </rPr>
      <t xml:space="preserve">after </t>
    </r>
    <r>
      <rPr>
        <sz val="10"/>
        <rFont val="Arial"/>
        <family val="2"/>
      </rPr>
      <t>the federal deadline to transmit ballots to certain voters.</t>
    </r>
  </si>
  <si>
    <t xml:space="preserve">The later of the 40th day before a general election or the 5th day following the vacancy.  </t>
  </si>
  <si>
    <t>5th day after a vacancy???</t>
  </si>
  <si>
    <t>Both</t>
  </si>
  <si>
    <t xml:space="preserve">10th day following determination or 63rd day before a general election, whichever is earlier.  </t>
  </si>
  <si>
    <r>
      <t xml:space="preserve">The 63rd day falls </t>
    </r>
    <r>
      <rPr>
        <i/>
        <sz val="10"/>
        <rFont val="Arial"/>
        <family val="2"/>
      </rPr>
      <t xml:space="preserve">before </t>
    </r>
    <r>
      <rPr>
        <sz val="10"/>
        <rFont val="Arial"/>
        <family val="2"/>
      </rPr>
      <t>the petition is certified.</t>
    </r>
  </si>
  <si>
    <t>Filing the Declaration of Intent</t>
  </si>
  <si>
    <t>Deadline to file the Declaration of Intent</t>
  </si>
  <si>
    <t>Since Baltimore City and Presidential election are the same year now- the law has conflicting dates</t>
  </si>
  <si>
    <t>go with the date to file a Certificate of candidacy</t>
  </si>
  <si>
    <t>Deadline for the Central Committee to file a vacancy</t>
  </si>
  <si>
    <t>it is only for offices where no certificate of candidacy was filed- may not include withdrawn candidates</t>
  </si>
  <si>
    <t>include withdrawn candidates</t>
  </si>
  <si>
    <t>Missing the provision to challenge non-principle party candidates</t>
  </si>
  <si>
    <t>include 5-703.1 in the law</t>
  </si>
  <si>
    <t>Law problems in general (not date problems)</t>
  </si>
  <si>
    <t>State holidays &amp; service reduction days - see worksheet named "Holidays"</t>
  </si>
  <si>
    <t>Deadline to for a registered voter to file in circuit court a petition challenging the residency of a candidate</t>
  </si>
  <si>
    <t>The following dates need to be entered in the appropriate rows in the worksheet named "Election Calendar." All other dates will automatically populate once these dates are entered.</t>
  </si>
  <si>
    <t xml:space="preserve">* This calendar includes dates affected by legislation enacted through the 2019 Legislative Session.  </t>
  </si>
  <si>
    <r>
      <rPr>
        <vertAlign val="superscript"/>
        <sz val="12"/>
        <rFont val="Arial"/>
        <family val="2"/>
      </rPr>
      <t>1</t>
    </r>
    <r>
      <rPr>
        <sz val="12"/>
        <rFont val="Arial"/>
        <family val="2"/>
      </rPr>
      <t xml:space="preserve"> In some cases, deadlines are calculated by law based on the date on which another event or filing occurs. In circumstances where the statute or regulation provides a "deadline" for an event or filing to occur, this calendar will assume that the event</t>
    </r>
  </si>
  <si>
    <r>
      <rPr>
        <vertAlign val="superscript"/>
        <sz val="12"/>
        <rFont val="Arial"/>
        <family val="2"/>
      </rPr>
      <t>2</t>
    </r>
    <r>
      <rPr>
        <sz val="12"/>
        <rFont val="Arial"/>
        <family val="2"/>
      </rPr>
      <t xml:space="preserve"> Under Maryland law, if a deadline or date for performing an act is a Saturday, Sunday or State holiday, the deadline is moved to the next regular business day.  </t>
    </r>
    <r>
      <rPr>
        <i/>
        <sz val="12"/>
        <rFont val="Arial"/>
        <family val="2"/>
      </rPr>
      <t>See</t>
    </r>
    <r>
      <rPr>
        <sz val="12"/>
        <rFont val="Arial"/>
        <family val="2"/>
      </rPr>
      <t xml:space="preserve"> EL § 1-301.</t>
    </r>
  </si>
  <si>
    <r>
      <rPr>
        <vertAlign val="superscript"/>
        <sz val="12"/>
        <rFont val="Arial"/>
        <family val="2"/>
      </rPr>
      <t>3</t>
    </r>
    <r>
      <rPr>
        <sz val="12"/>
        <rFont val="Arial"/>
        <family val="2"/>
      </rPr>
      <t xml:space="preserve"> COB means close of business. For SBE, the close of business is 5 pm.  Because the close of business varies by county, please contact the appropriate local board of elections or circuit court to find out when the office closes.</t>
    </r>
  </si>
  <si>
    <r>
      <rPr>
        <vertAlign val="superscript"/>
        <sz val="12"/>
        <rFont val="Arial"/>
        <family val="2"/>
      </rPr>
      <t>4</t>
    </r>
    <r>
      <rPr>
        <sz val="12"/>
        <rFont val="Arial"/>
        <family val="2"/>
      </rPr>
      <t xml:space="preserve"> Most citations refer to the Election Law (EL) Article of the Annotated Code of Maryland.  COMAR refers to the Code of Maryland Regulations.  USC refers to the United States Code.</t>
    </r>
  </si>
  <si>
    <r>
      <t>Date/Deadline</t>
    </r>
    <r>
      <rPr>
        <b/>
        <vertAlign val="superscript"/>
        <sz val="12"/>
        <rFont val="Arial"/>
        <family val="2"/>
      </rPr>
      <t>1,2</t>
    </r>
  </si>
  <si>
    <r>
      <t>Time</t>
    </r>
    <r>
      <rPr>
        <b/>
        <vertAlign val="superscript"/>
        <sz val="12"/>
        <rFont val="Arial"/>
        <family val="2"/>
      </rPr>
      <t>3</t>
    </r>
  </si>
  <si>
    <r>
      <t>Legal Authority</t>
    </r>
    <r>
      <rPr>
        <b/>
        <vertAlign val="superscript"/>
        <sz val="12"/>
        <rFont val="Arial"/>
        <family val="2"/>
      </rPr>
      <t>4</t>
    </r>
  </si>
  <si>
    <t xml:space="preserve">occurs on the deadline itself, and will calculate other deadlines based on the date of that occurrence accordingly. Where these calculated deadlines may vary based on when the event on which they are based, in fact, occurred, they will be shown in italics. </t>
  </si>
  <si>
    <t>Governor's Proclamation</t>
  </si>
  <si>
    <t>Declares that special primary and general elections be held to fill a vacancy for a representative in Congress.</t>
  </si>
  <si>
    <t>Within 10 days after the vacancy occurs.</t>
  </si>
  <si>
    <t>EL § 8-710(a)(1)</t>
  </si>
  <si>
    <t>Special Primary Election</t>
  </si>
  <si>
    <t>Special Primary Election Day: Congressional District 7.</t>
  </si>
  <si>
    <t>EL § 8-710(b)(2)</t>
  </si>
  <si>
    <t>Special General Election</t>
  </si>
  <si>
    <t>Special General Election Day: Congressional District 7.</t>
  </si>
  <si>
    <t>Tuesday that is at least 65 days after the special primary election.</t>
  </si>
  <si>
    <t>EL § 8-710(b)(3)</t>
  </si>
  <si>
    <t>Transmitting Absentee Ballots for Special Primary Election</t>
  </si>
  <si>
    <t>No later than 45 days before a special election.</t>
  </si>
  <si>
    <t>EL § 8-710(c)(2)(iii)</t>
  </si>
  <si>
    <t>Transmitting Absentee Ballots for Special General Election</t>
  </si>
  <si>
    <t>COB</t>
  </si>
  <si>
    <t>Polling Place Change</t>
  </si>
  <si>
    <t>Deadline for the local boards to create or change a precinct boundary or polling place.</t>
  </si>
  <si>
    <t>Tuesday that is 13 weeks before a primary election.</t>
  </si>
  <si>
    <t>EL § 2-303(b)</t>
  </si>
  <si>
    <t>Withdrawal of Candidacy</t>
  </si>
  <si>
    <t>Deadline to withdraw candidacy.</t>
  </si>
  <si>
    <t>Certification of Ballot</t>
  </si>
  <si>
    <t>Display of Ballot</t>
  </si>
  <si>
    <t>EL § 9-207(c)</t>
  </si>
  <si>
    <t>Judicial Review of Content and Arrangement of Ballot</t>
  </si>
  <si>
    <t xml:space="preserve">Deadline for a registered voter to seek judicial review of the content and arrangement or to correct any administrative error on the ballot. </t>
  </si>
  <si>
    <t>EL § 9-209(a)</t>
  </si>
  <si>
    <t>Changes to Ballot</t>
  </si>
  <si>
    <t>62nd day before an election.</t>
  </si>
  <si>
    <t>EL § 9-209(c)</t>
  </si>
  <si>
    <t>Printing of Ballots</t>
  </si>
  <si>
    <t xml:space="preserve">SBE may begin printing ballots and correct noted errors.  </t>
  </si>
  <si>
    <t>EL § 9-207(e)</t>
  </si>
  <si>
    <t>5 pm  - office 11:59 pm - online)</t>
  </si>
  <si>
    <t>Close of Registration &amp; Party Affiliation Deadline</t>
  </si>
  <si>
    <t>21st day preceding an election.</t>
  </si>
  <si>
    <t>EL § 3-302(a)</t>
  </si>
  <si>
    <t>Polling Place Reassignment</t>
  </si>
  <si>
    <t>Deadline for elderly voters or voters with disabilities to submit a request to the local boards for reassignment to an accessible polling place.</t>
  </si>
  <si>
    <t>No later than the close of registration before an election.</t>
  </si>
  <si>
    <t>EL § 10-102(b)(1)</t>
  </si>
  <si>
    <t>5pm</t>
  </si>
  <si>
    <t>Voter Registration Lists</t>
  </si>
  <si>
    <t>On or before the registration deadline.</t>
  </si>
  <si>
    <t>COMAR 33.03.02.05(B)</t>
  </si>
  <si>
    <t>Notice of Election</t>
  </si>
  <si>
    <t xml:space="preserve">Deadline for the local boards to provide notice of the election.  </t>
  </si>
  <si>
    <t>EL § 8-102</t>
  </si>
  <si>
    <t>Campaign Signs</t>
  </si>
  <si>
    <t>EL § 10-101(a)(3)(iii)(2)</t>
  </si>
  <si>
    <t>Notice of Canvass</t>
  </si>
  <si>
    <t>Deadline for the local boards to provide notice of the absentee and provisional canvasses.</t>
  </si>
  <si>
    <t>At least 10 days before the first absentee canvass.</t>
  </si>
  <si>
    <t>COMAR 33.08.01.05-1</t>
  </si>
  <si>
    <t>8 am</t>
  </si>
  <si>
    <t xml:space="preserve">Beginning of period when campaign signs must be allowed at polling places.  </t>
  </si>
  <si>
    <t>The day immediately preceding election day.</t>
  </si>
  <si>
    <t>8 pm</t>
  </si>
  <si>
    <t>Absentee Ballot Request Deadline: Voter Picks Up Ballot</t>
  </si>
  <si>
    <t>Deadline for a registered voter or voter's agent to request an absentee ballot in person at a local board.</t>
  </si>
  <si>
    <t>No later than the close of the polls on election day.</t>
  </si>
  <si>
    <t>EL § 9-305(c)(3); COMAR 33.11.02.04A</t>
  </si>
  <si>
    <t>Extended Voter Registration Deadline</t>
  </si>
  <si>
    <t>Extended deadline for receipt of voter registration applications sent by mail for voting in the primary election.</t>
  </si>
  <si>
    <t>An application received by mail after the close of registration is timely if it is properly postmarked.</t>
  </si>
  <si>
    <t>EL § 3-302(c); COMAR 33.05.04.02C, D</t>
  </si>
  <si>
    <t>Absentee Ballot Deadline</t>
  </si>
  <si>
    <t>Deadline for the local boards to receive an absentee ballot delivered by hand.</t>
  </si>
  <si>
    <t>An absentee ballot delivered by hand is timely received if it is received by the local board before 8 pm on election day.</t>
  </si>
  <si>
    <t>COMAR 33.11.03.08B(1)</t>
  </si>
  <si>
    <t>Precincts for Post-Election Verification &amp; Audits</t>
  </si>
  <si>
    <t>Time after which local boards must select randomly the precincts for post-election verification and audits.</t>
  </si>
  <si>
    <t>After 8 pm on election day.</t>
  </si>
  <si>
    <t>COMAR 33.08.05.04A (revised by SBE)</t>
  </si>
  <si>
    <t xml:space="preserve">End of period when campaign signs must be allowed at polling places.  </t>
  </si>
  <si>
    <t>The day immediately after election day.</t>
  </si>
  <si>
    <t>Absentee Ballot Canvass 1</t>
  </si>
  <si>
    <t>Local boards of canvassers are required to begin the 1st canvass of absentee ballots.</t>
  </si>
  <si>
    <t>10 am on the Thursday after an election.</t>
  </si>
  <si>
    <t>COMAR 33.11.04.03A(1)</t>
  </si>
  <si>
    <t>Deadline for SBE to prepare and certify content and arrangement of ballots for the special general election.</t>
  </si>
  <si>
    <t>Declaration of Intent</t>
  </si>
  <si>
    <r>
      <t xml:space="preserve">Deadline for an unaffiliated candidate or a candidate who is affiliated with a non-recognized political party who intends to seek nomination by petition to file a </t>
    </r>
    <r>
      <rPr>
        <i/>
        <sz val="12"/>
        <rFont val="Arial"/>
        <family val="2"/>
      </rPr>
      <t>Declaration of Intent</t>
    </r>
    <r>
      <rPr>
        <sz val="12"/>
        <rFont val="Arial"/>
        <family val="2"/>
      </rPr>
      <t xml:space="preserve"> to seek nomination.</t>
    </r>
  </si>
  <si>
    <r>
      <t xml:space="preserve">Deadline for a candidate who seeks nomination by a recognized non-principal party to file a </t>
    </r>
    <r>
      <rPr>
        <i/>
        <sz val="12"/>
        <rFont val="Arial"/>
        <family val="2"/>
      </rPr>
      <t>Declaration of Intent</t>
    </r>
    <r>
      <rPr>
        <sz val="12"/>
        <rFont val="Arial"/>
        <family val="2"/>
      </rPr>
      <t xml:space="preserve"> to seek nomination.</t>
    </r>
  </si>
  <si>
    <r>
      <t xml:space="preserve">Filing Candidacy Petition &amp; </t>
    </r>
    <r>
      <rPr>
        <i/>
        <sz val="12"/>
        <rFont val="Arial"/>
        <family val="2"/>
      </rPr>
      <t>Certificate of Candidacy</t>
    </r>
  </si>
  <si>
    <r>
      <t xml:space="preserve">Filing </t>
    </r>
    <r>
      <rPr>
        <i/>
        <sz val="12"/>
        <rFont val="Arial"/>
        <family val="2"/>
      </rPr>
      <t xml:space="preserve">Certificates of Nomination </t>
    </r>
    <r>
      <rPr>
        <sz val="12"/>
        <rFont val="Arial"/>
        <family val="2"/>
      </rPr>
      <t>and</t>
    </r>
    <r>
      <rPr>
        <i/>
        <sz val="12"/>
        <rFont val="Arial"/>
        <family val="2"/>
      </rPr>
      <t xml:space="preserve"> Candidacy </t>
    </r>
  </si>
  <si>
    <t xml:space="preserve">At least 64 days before the general election.  </t>
  </si>
  <si>
    <t>No later than 45 days before an election unless the Federal Voting Assistance Program grants the State a waiver of the 45 day transmittal deadline.</t>
  </si>
  <si>
    <t>52 USC § 20302(a)(8)</t>
  </si>
  <si>
    <t>Deadline to register to vote or change party affiliation for the special primary election.</t>
  </si>
  <si>
    <t>Deadline to register to vote or change party affiliation for the special general election.</t>
  </si>
  <si>
    <t>Certificate of Candidacy</t>
  </si>
  <si>
    <r>
      <t xml:space="preserve">Deadline for candidates to file a </t>
    </r>
    <r>
      <rPr>
        <b/>
        <i/>
        <sz val="12"/>
        <rFont val="Arial"/>
        <family val="2"/>
      </rPr>
      <t xml:space="preserve">Certificate of Candidacy </t>
    </r>
    <r>
      <rPr>
        <b/>
        <sz val="12"/>
        <rFont val="Arial"/>
        <family val="2"/>
      </rPr>
      <t>for the special election.</t>
    </r>
  </si>
  <si>
    <t>Begin Candidate Filing</t>
  </si>
  <si>
    <t>EL § 5-502(b)</t>
  </si>
  <si>
    <r>
      <t xml:space="preserve">First day candidates for the 2020 special election can file a </t>
    </r>
    <r>
      <rPr>
        <i/>
        <sz val="12"/>
        <rFont val="Arial"/>
        <family val="2"/>
      </rPr>
      <t>Certificate of Candidacy.</t>
    </r>
  </si>
  <si>
    <t>Within 2 days after the filing date established in the Governor's proclamation.</t>
  </si>
  <si>
    <t>Declination of Nomination</t>
  </si>
  <si>
    <t>10 am</t>
  </si>
  <si>
    <t>Provisional Ballot Canvass</t>
  </si>
  <si>
    <t>Local boards of canvassers are required to begin the canvass of provisional ballots.</t>
  </si>
  <si>
    <t xml:space="preserve">10 am on the 2nd Wednesday after an election. </t>
  </si>
  <si>
    <t>COMAR 33.16.05.02</t>
  </si>
  <si>
    <t xml:space="preserve">Extended Absentee Ballot Deadline </t>
  </si>
  <si>
    <t>Deadline for the local boards to receive absentee ballots by mail.</t>
  </si>
  <si>
    <t>10 am on the 2nd Friday after an election provided there is a proper postmark or, where no postmark is visible, date on voter's oath.</t>
  </si>
  <si>
    <t>COMAR 33.11.03.08B(2)</t>
  </si>
  <si>
    <t>Absentee Ballot Canvass 2</t>
  </si>
  <si>
    <t>Local boards of canvassers are required to begin the 2nd canvass of absentee ballots.</t>
  </si>
  <si>
    <t>10 am on the 2nd Friday after an election.</t>
  </si>
  <si>
    <t>COMAR 33.11.04.03A(2)</t>
  </si>
  <si>
    <t xml:space="preserve">Certification of the Election </t>
  </si>
  <si>
    <t>Deadline for the local boards of canvassers to certify the results of primary election.</t>
  </si>
  <si>
    <t>After the verification of vote count is completed.</t>
  </si>
  <si>
    <t>EL § 11-308(b)</t>
  </si>
  <si>
    <t>Voter Registration Reopens</t>
  </si>
  <si>
    <t>Voter registration reopens.</t>
  </si>
  <si>
    <t>11th day after an election.</t>
  </si>
  <si>
    <t>Vacancy by Declination of Nomination</t>
  </si>
  <si>
    <t>Death or Disqualification of Candidate</t>
  </si>
  <si>
    <t>Last day to remove a candidate’s name from the ballot due to the candidate’s death or disqualification.</t>
  </si>
  <si>
    <t>Statewide Certification of Results</t>
  </si>
  <si>
    <t>EL § 11-503(a)(1)(ii)</t>
  </si>
  <si>
    <t>Within 35 days after a general election.</t>
  </si>
  <si>
    <t>Deadline for the State Board of Canvassers to convene to certify special general election results.</t>
  </si>
  <si>
    <t>Petition for Recount - State Offices</t>
  </si>
  <si>
    <t>Deadline to file a petition for a recount of the votes cast for a State office on the ballot.</t>
  </si>
  <si>
    <t>Within 3 days after the results of an election have been certified.</t>
  </si>
  <si>
    <t>EL § 12-101(d)</t>
  </si>
  <si>
    <t>Tuesday that is at least 65 days after the Governor's Proclamation.</t>
  </si>
  <si>
    <t>5-703(f)(2)</t>
  </si>
  <si>
    <t>Deadline for declination of nomination by a filed candidate before special general election.</t>
  </si>
  <si>
    <t>9-207 (e )</t>
  </si>
  <si>
    <t>9 am</t>
  </si>
  <si>
    <t>By 5 pm on the day of the special primary.</t>
  </si>
  <si>
    <t>At least one week before any voting period before an election.</t>
  </si>
  <si>
    <t>Deadline for the appropriate central committee(s) to fill a vacancy caused by a candidate filing a declination of nomination.</t>
  </si>
  <si>
    <r>
      <t>Within 2 days of certifying the ballot. (</t>
    </r>
    <r>
      <rPr>
        <b/>
        <sz val="12"/>
        <rFont val="Arial"/>
        <family val="2"/>
      </rPr>
      <t>Dependent on date ballot is certified</t>
    </r>
    <r>
      <rPr>
        <sz val="12"/>
        <rFont val="Arial"/>
        <family val="2"/>
      </rPr>
      <t>)</t>
    </r>
  </si>
  <si>
    <t>Deadline for SBE to prepare and certify content and arrangement of ballots for the special primary election.</t>
  </si>
  <si>
    <t>Deadline for SBE to display on its website the content and arrangement of certified ballot.</t>
  </si>
  <si>
    <t xml:space="preserve">Deadline to make any administrative changes to the ballot. </t>
  </si>
  <si>
    <r>
      <t xml:space="preserve">Deadline for a registered voter to request a 7th Congressional Dist.voter registration list </t>
    </r>
    <r>
      <rPr>
        <sz val="10"/>
        <rFont val="Arial"/>
        <family val="2"/>
      </rPr>
      <t>(New requests will not be taken until registration reopens).</t>
    </r>
  </si>
  <si>
    <t xml:space="preserve">At least 64 days before the general election. </t>
  </si>
  <si>
    <r>
      <t>3 days after public display of the ballot. (</t>
    </r>
    <r>
      <rPr>
        <b/>
        <sz val="12"/>
        <rFont val="Arial"/>
        <family val="2"/>
      </rPr>
      <t>Dependent on date ballot is displayed</t>
    </r>
    <r>
      <rPr>
        <sz val="12"/>
        <rFont val="Arial"/>
        <family val="2"/>
      </rPr>
      <t>)</t>
    </r>
  </si>
  <si>
    <t>3 days after public display of the ballot. (Dependent on date of display)</t>
  </si>
  <si>
    <r>
      <t xml:space="preserve">Deadline for special general election candidates seeking nomination from a non-principal political party to file with SBE the </t>
    </r>
    <r>
      <rPr>
        <i/>
        <sz val="12"/>
        <rFont val="Arial"/>
        <family val="2"/>
      </rPr>
      <t xml:space="preserve">Certificate of Nomination </t>
    </r>
    <r>
      <rPr>
        <b/>
        <sz val="12"/>
        <rFont val="Arial"/>
        <family val="2"/>
      </rPr>
      <t xml:space="preserve">and </t>
    </r>
    <r>
      <rPr>
        <i/>
        <sz val="12"/>
        <rFont val="Arial"/>
        <family val="2"/>
      </rPr>
      <t>Certificate of Candidacy.</t>
    </r>
  </si>
  <si>
    <r>
      <t xml:space="preserve">Deadline for special general election petition candidates to file with SBE the </t>
    </r>
    <r>
      <rPr>
        <i/>
        <sz val="12"/>
        <rFont val="Arial"/>
        <family val="2"/>
      </rPr>
      <t>Certificate of Candidacy</t>
    </r>
    <r>
      <rPr>
        <sz val="12"/>
        <rFont val="Arial"/>
        <family val="2"/>
      </rPr>
      <t xml:space="preserve"> </t>
    </r>
    <r>
      <rPr>
        <b/>
        <sz val="12"/>
        <rFont val="Arial"/>
        <family val="2"/>
      </rPr>
      <t>and</t>
    </r>
    <r>
      <rPr>
        <sz val="12"/>
        <rFont val="Arial"/>
        <family val="2"/>
      </rPr>
      <t xml:space="preserve"> candidacy petition.</t>
    </r>
  </si>
  <si>
    <t>Deadline for the local boards of canvassers to certify the results of special primary election.</t>
  </si>
  <si>
    <t>Voter registration reopens for 7th Congressional District.</t>
  </si>
  <si>
    <t>Thursday, April 9, 2020</t>
  </si>
  <si>
    <t>Write-In Candidate</t>
  </si>
  <si>
    <t>Deadline for write-in candidates to file a Certificate of Candidacy.  Only filed write-in candidates will have their votes reported on the official canvass.</t>
  </si>
  <si>
    <t>Absentee Ballot Request Deadline: Ballot Delivered by Mail or Fax</t>
  </si>
  <si>
    <t>Deadline for a registered voter to request a mailed or faxed special primary election absentee ballot.</t>
  </si>
  <si>
    <t>Tuesday, January 28, 2020</t>
  </si>
  <si>
    <t>Tuesday before an election.</t>
  </si>
  <si>
    <t>EL 9-301(c )(1) COMAR 33.11.02.02</t>
  </si>
  <si>
    <t>Absentee Ballot Request Deadline: Delivered via Internet</t>
  </si>
  <si>
    <t>Deadline for a registered voter to request a special primary election absentee ballot.</t>
  </si>
  <si>
    <t>Friday before an election.</t>
  </si>
  <si>
    <t>EL 9-301(c )(3) COMAR 33.11.02.02</t>
  </si>
  <si>
    <t>Friday, January 31, 2020</t>
  </si>
  <si>
    <t>5 pm (mail) or 11:59 pm (email/fax)</t>
  </si>
  <si>
    <t>7 am to 8 pm</t>
  </si>
  <si>
    <t>7am to 8pm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</si>
</sst>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0"/>
      <name val="Arial"/>
    </font>
    <font>
      <sz val="10"/>
      <name val="Arial"/>
      <family val="2"/>
    </font>
    <font>
      <b/>
      <sz val="10"/>
      <name val="Arial"/>
      <family val="2"/>
    </font>
    <font>
      <b/>
      <sz val="12"/>
      <name val="Arial"/>
      <family val="2"/>
    </font>
    <font>
      <sz val="12"/>
      <name val="Arial"/>
      <family val="2"/>
    </font>
    <font>
      <sz val="8"/>
      <color indexed="81"/>
      <name val="Tahoma"/>
      <family val="2"/>
    </font>
    <font>
      <b/>
      <sz val="8"/>
      <color indexed="81"/>
      <name val="Tahoma"/>
      <family val="2"/>
    </font>
    <font>
      <i/>
      <sz val="12"/>
      <name val="Arial"/>
      <family val="2"/>
    </font>
    <font>
      <b/>
      <vertAlign val="superscript"/>
      <sz val="12"/>
      <name val="Arial"/>
      <family val="2"/>
    </font>
    <font>
      <sz val="9"/>
      <name val="Arial"/>
      <family val="2"/>
    </font>
    <font>
      <vertAlign val="superscript"/>
      <sz val="12"/>
      <name val="Arial"/>
      <family val="2"/>
    </font>
    <font>
      <i/>
      <sz val="10"/>
      <name val="Arial"/>
      <family val="2"/>
    </font>
    <font>
      <b/>
      <i/>
      <sz val="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s>
  <cellStyleXfs count="1">
    <xf numFmtId="0" fontId="0" fillId="0" borderId="0"/>
  </cellStyleXfs>
  <cellXfs count="115">
    <xf numFmtId="0" fontId="0" fillId="0" borderId="0" xfId="0"/>
    <xf numFmtId="0" fontId="4" fillId="0" borderId="1" xfId="0" applyFont="1" applyFill="1" applyBorder="1" applyAlignment="1">
      <alignment vertical="center" wrapText="1"/>
    </xf>
    <xf numFmtId="16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49" fontId="9" fillId="0" borderId="0" xfId="0" applyNumberFormat="1" applyFont="1"/>
    <xf numFmtId="0" fontId="9" fillId="0" borderId="0" xfId="0" applyFont="1"/>
    <xf numFmtId="16" fontId="9" fillId="0" borderId="0" xfId="0" applyNumberFormat="1" applyFont="1"/>
    <xf numFmtId="0" fontId="4" fillId="0" borderId="0" xfId="0" applyFont="1" applyFill="1" applyBorder="1" applyAlignment="1">
      <alignment horizontal="left" vertical="center" wrapText="1"/>
    </xf>
    <xf numFmtId="0" fontId="4" fillId="0" borderId="0" xfId="0" applyFont="1" applyBorder="1" applyAlignment="1">
      <alignment vertical="center" wrapText="1"/>
    </xf>
    <xf numFmtId="0" fontId="0" fillId="0" borderId="0" xfId="0" applyAlignment="1">
      <alignment wrapText="1"/>
    </xf>
    <xf numFmtId="164" fontId="4" fillId="0" borderId="1" xfId="0" applyNumberFormat="1" applyFont="1" applyFill="1" applyBorder="1" applyAlignment="1">
      <alignment horizontal="left" vertical="center"/>
    </xf>
    <xf numFmtId="0" fontId="1" fillId="0" borderId="0" xfId="0" applyFont="1"/>
    <xf numFmtId="49" fontId="4" fillId="0" borderId="1" xfId="0" applyNumberFormat="1" applyFont="1" applyFill="1" applyBorder="1" applyAlignment="1">
      <alignment horizontal="center" vertical="center" wrapText="1"/>
    </xf>
    <xf numFmtId="18" fontId="4" fillId="0" borderId="1" xfId="0" applyNumberFormat="1" applyFont="1" applyFill="1" applyBorder="1" applyAlignment="1">
      <alignment horizontal="center" vertical="center" wrapText="1"/>
    </xf>
    <xf numFmtId="18" fontId="4" fillId="0" borderId="1" xfId="0" applyNumberFormat="1" applyFont="1" applyFill="1" applyBorder="1" applyAlignment="1">
      <alignment horizontal="center" vertical="center"/>
    </xf>
    <xf numFmtId="164" fontId="3" fillId="0" borderId="1" xfId="0" applyNumberFormat="1" applyFont="1" applyFill="1" applyBorder="1" applyAlignment="1">
      <alignment horizontal="left" vertical="center"/>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vertical="center" wrapText="1"/>
    </xf>
    <xf numFmtId="0" fontId="0" fillId="0" borderId="0" xfId="0" applyFill="1"/>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64" fontId="4" fillId="0" borderId="0"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4" fillId="0" borderId="2" xfId="0" applyFont="1" applyFill="1" applyBorder="1" applyAlignment="1">
      <alignment vertical="center"/>
    </xf>
    <xf numFmtId="164" fontId="4" fillId="2" borderId="1" xfId="0" applyNumberFormat="1" applyFont="1" applyFill="1" applyBorder="1" applyAlignment="1">
      <alignment horizontal="left" vertical="center"/>
    </xf>
    <xf numFmtId="18" fontId="3"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vertical="center"/>
    </xf>
    <xf numFmtId="49" fontId="4" fillId="2" borderId="1" xfId="0" applyNumberFormat="1" applyFont="1" applyFill="1" applyBorder="1" applyAlignment="1">
      <alignment horizontal="center" vertical="center" wrapText="1"/>
    </xf>
    <xf numFmtId="164" fontId="4" fillId="2" borderId="0" xfId="0" applyNumberFormat="1" applyFont="1" applyFill="1" applyBorder="1" applyAlignment="1">
      <alignment horizontal="left" vertical="center"/>
    </xf>
    <xf numFmtId="18" fontId="4" fillId="2" borderId="0"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left" vertical="center" wrapText="1"/>
    </xf>
    <xf numFmtId="18" fontId="4" fillId="2" borderId="1" xfId="0" applyNumberFormat="1" applyFont="1" applyFill="1" applyBorder="1" applyAlignment="1">
      <alignment horizontal="center" vertical="center" wrapText="1"/>
    </xf>
    <xf numFmtId="164" fontId="7" fillId="0" borderId="1" xfId="0" applyNumberFormat="1" applyFont="1" applyFill="1" applyBorder="1" applyAlignment="1">
      <alignment horizontal="left" vertical="center"/>
    </xf>
    <xf numFmtId="0" fontId="4" fillId="0" borderId="3" xfId="0" applyFont="1" applyFill="1" applyBorder="1" applyAlignment="1">
      <alignment vertical="center" wrapText="1"/>
    </xf>
    <xf numFmtId="0" fontId="4" fillId="0" borderId="4" xfId="0" applyFont="1" applyFill="1" applyBorder="1" applyAlignment="1">
      <alignment vertical="center"/>
    </xf>
    <xf numFmtId="0" fontId="4" fillId="0" borderId="0" xfId="0" applyFont="1" applyFill="1" applyBorder="1" applyAlignment="1">
      <alignment vertical="center"/>
    </xf>
    <xf numFmtId="164" fontId="3" fillId="2" borderId="1" xfId="0" applyNumberFormat="1" applyFont="1" applyFill="1" applyBorder="1" applyAlignment="1">
      <alignment horizontal="left"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164" fontId="4" fillId="3" borderId="1" xfId="0" applyNumberFormat="1" applyFont="1" applyFill="1" applyBorder="1" applyAlignment="1">
      <alignment horizontal="left" vertical="center"/>
    </xf>
    <xf numFmtId="18" fontId="4" fillId="3" borderId="1" xfId="0" applyNumberFormat="1" applyFont="1" applyFill="1" applyBorder="1" applyAlignment="1">
      <alignment horizontal="center" vertical="center"/>
    </xf>
    <xf numFmtId="0" fontId="4" fillId="3" borderId="1" xfId="0" applyFont="1" applyFill="1" applyBorder="1" applyAlignment="1">
      <alignment vertical="center"/>
    </xf>
    <xf numFmtId="0" fontId="4" fillId="0" borderId="5" xfId="0" applyFont="1" applyFill="1" applyBorder="1" applyAlignment="1">
      <alignment vertical="center"/>
    </xf>
    <xf numFmtId="0" fontId="4" fillId="3" borderId="1" xfId="0" applyFont="1" applyFill="1" applyBorder="1" applyAlignment="1">
      <alignment horizontal="left" vertical="center" wrapText="1"/>
    </xf>
    <xf numFmtId="18" fontId="4" fillId="2" borderId="1" xfId="0" quotePrefix="1" applyNumberFormat="1" applyFont="1" applyFill="1" applyBorder="1" applyAlignment="1">
      <alignment horizontal="center" vertical="center"/>
    </xf>
    <xf numFmtId="0" fontId="4" fillId="2" borderId="2" xfId="0" applyFont="1" applyFill="1" applyBorder="1" applyAlignment="1">
      <alignment horizontal="left" vertical="center" wrapText="1"/>
    </xf>
    <xf numFmtId="18" fontId="4" fillId="0" borderId="1" xfId="0" quotePrefix="1" applyNumberFormat="1" applyFont="1" applyFill="1" applyBorder="1" applyAlignment="1">
      <alignment horizontal="center" vertical="center"/>
    </xf>
    <xf numFmtId="0" fontId="4" fillId="3" borderId="6" xfId="0" applyFont="1" applyFill="1" applyBorder="1" applyAlignment="1">
      <alignment vertical="center"/>
    </xf>
    <xf numFmtId="0" fontId="4" fillId="0" borderId="6" xfId="0" applyFont="1" applyFill="1" applyBorder="1" applyAlignment="1">
      <alignment vertical="center"/>
    </xf>
    <xf numFmtId="0" fontId="3" fillId="0" borderId="5" xfId="0" applyFont="1" applyFill="1" applyBorder="1" applyAlignment="1">
      <alignment horizontal="center" vertical="center" wrapText="1"/>
    </xf>
    <xf numFmtId="164" fontId="3" fillId="0" borderId="7"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18" fontId="3" fillId="0" borderId="8"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0" borderId="9" xfId="0" applyFont="1" applyFill="1" applyBorder="1" applyAlignment="1">
      <alignment horizontal="center" vertical="center"/>
    </xf>
    <xf numFmtId="0" fontId="4" fillId="2" borderId="5" xfId="0" applyFont="1" applyFill="1" applyBorder="1" applyAlignment="1">
      <alignment vertical="center" wrapText="1"/>
    </xf>
    <xf numFmtId="0" fontId="4" fillId="0" borderId="5" xfId="0" applyFont="1" applyFill="1" applyBorder="1" applyAlignment="1">
      <alignment vertical="center" wrapText="1"/>
    </xf>
    <xf numFmtId="164" fontId="4" fillId="2" borderId="10" xfId="0" applyNumberFormat="1" applyFont="1" applyFill="1" applyBorder="1" applyAlignment="1">
      <alignment horizontal="left" vertical="center"/>
    </xf>
    <xf numFmtId="164" fontId="4" fillId="2" borderId="11" xfId="0" applyNumberFormat="1" applyFont="1" applyFill="1" applyBorder="1" applyAlignment="1">
      <alignment horizontal="left" vertical="center"/>
    </xf>
    <xf numFmtId="18" fontId="4" fillId="2" borderId="11" xfId="0" applyNumberFormat="1" applyFont="1" applyFill="1" applyBorder="1" applyAlignment="1">
      <alignment horizontal="center" vertical="center"/>
    </xf>
    <xf numFmtId="0" fontId="4" fillId="2" borderId="11" xfId="0" applyFont="1" applyFill="1" applyBorder="1" applyAlignment="1">
      <alignment vertical="center"/>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164" fontId="4" fillId="2" borderId="13" xfId="0" applyNumberFormat="1" applyFont="1" applyFill="1" applyBorder="1" applyAlignment="1">
      <alignment horizontal="left" vertical="center"/>
    </xf>
    <xf numFmtId="0" fontId="4" fillId="2" borderId="14" xfId="0" applyFont="1" applyFill="1" applyBorder="1" applyAlignment="1">
      <alignment horizontal="left" vertical="center" wrapText="1"/>
    </xf>
    <xf numFmtId="0" fontId="4" fillId="0" borderId="14" xfId="0" applyFont="1" applyFill="1" applyBorder="1" applyAlignment="1">
      <alignment horizontal="left" vertical="center" wrapText="1"/>
    </xf>
    <xf numFmtId="164" fontId="4" fillId="0" borderId="13" xfId="0" applyNumberFormat="1" applyFont="1" applyFill="1" applyBorder="1" applyAlignment="1">
      <alignment horizontal="left" vertical="center"/>
    </xf>
    <xf numFmtId="0" fontId="4" fillId="0" borderId="14" xfId="0" applyFont="1" applyFill="1" applyBorder="1" applyAlignment="1">
      <alignment vertical="center"/>
    </xf>
    <xf numFmtId="164" fontId="3" fillId="2" borderId="13" xfId="0" applyNumberFormat="1" applyFont="1" applyFill="1" applyBorder="1" applyAlignment="1">
      <alignment horizontal="left" vertical="center"/>
    </xf>
    <xf numFmtId="0" fontId="3"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164" fontId="7" fillId="0" borderId="13" xfId="0" applyNumberFormat="1" applyFont="1" applyFill="1" applyBorder="1" applyAlignment="1">
      <alignment horizontal="left" vertical="center"/>
    </xf>
    <xf numFmtId="164" fontId="4" fillId="0" borderId="16" xfId="0" applyNumberFormat="1" applyFont="1" applyFill="1" applyBorder="1" applyAlignment="1">
      <alignment horizontal="left" vertical="center"/>
    </xf>
    <xf numFmtId="164" fontId="4" fillId="0" borderId="17" xfId="0" applyNumberFormat="1" applyFont="1" applyFill="1" applyBorder="1" applyAlignment="1">
      <alignment horizontal="left" vertical="center" wrapText="1"/>
    </xf>
    <xf numFmtId="164" fontId="4" fillId="0" borderId="17" xfId="0" applyNumberFormat="1" applyFont="1" applyFill="1" applyBorder="1" applyAlignment="1">
      <alignment horizontal="left" vertical="center"/>
    </xf>
    <xf numFmtId="49" fontId="4" fillId="0" borderId="17" xfId="0" applyNumberFormat="1"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3" borderId="5" xfId="0" applyFont="1" applyFill="1" applyBorder="1" applyAlignment="1">
      <alignment vertical="center"/>
    </xf>
    <xf numFmtId="0" fontId="4" fillId="3" borderId="19" xfId="0" applyFont="1" applyFill="1" applyBorder="1" applyAlignment="1">
      <alignment vertical="center"/>
    </xf>
    <xf numFmtId="164" fontId="7" fillId="0" borderId="10" xfId="0" applyNumberFormat="1" applyFont="1" applyFill="1" applyBorder="1" applyAlignment="1">
      <alignment horizontal="left" vertical="center"/>
    </xf>
    <xf numFmtId="164" fontId="7" fillId="0" borderId="11" xfId="0" applyNumberFormat="1" applyFont="1" applyFill="1" applyBorder="1" applyAlignment="1">
      <alignment horizontal="left" vertical="center"/>
    </xf>
    <xf numFmtId="18" fontId="4" fillId="0" borderId="11"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64" fontId="4" fillId="0" borderId="13" xfId="0" applyNumberFormat="1" applyFont="1" applyFill="1" applyBorder="1" applyAlignment="1">
      <alignment horizontal="left" vertical="center" wrapText="1"/>
    </xf>
    <xf numFmtId="0" fontId="4" fillId="0" borderId="14" xfId="0" applyFont="1" applyFill="1" applyBorder="1" applyAlignment="1">
      <alignment vertical="center" wrapText="1"/>
    </xf>
    <xf numFmtId="164" fontId="4" fillId="3" borderId="13" xfId="0" applyNumberFormat="1" applyFont="1" applyFill="1" applyBorder="1" applyAlignment="1">
      <alignment horizontal="left" vertical="center"/>
    </xf>
    <xf numFmtId="0" fontId="4" fillId="3" borderId="14" xfId="0" applyFont="1" applyFill="1" applyBorder="1" applyAlignment="1">
      <alignment horizontal="left" vertical="center" wrapText="1"/>
    </xf>
    <xf numFmtId="164" fontId="4" fillId="3" borderId="16" xfId="0" applyNumberFormat="1" applyFont="1" applyFill="1" applyBorder="1" applyAlignment="1">
      <alignment horizontal="left" vertical="center"/>
    </xf>
    <xf numFmtId="164" fontId="4" fillId="3" borderId="17" xfId="0" applyNumberFormat="1" applyFont="1" applyFill="1" applyBorder="1" applyAlignment="1">
      <alignment horizontal="left" vertical="center"/>
    </xf>
    <xf numFmtId="18" fontId="4" fillId="3" borderId="17" xfId="0"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3306536</xdr:colOff>
      <xdr:row>46</xdr:row>
      <xdr:rowOff>0</xdr:rowOff>
    </xdr:from>
    <xdr:ext cx="184731" cy="264560"/>
    <xdr:sp macro="" textlink="">
      <xdr:nvSpPr>
        <xdr:cNvPr id="2" name="TextBox 1"/>
        <xdr:cNvSpPr txBox="1"/>
      </xdr:nvSpPr>
      <xdr:spPr>
        <a:xfrm>
          <a:off x="11634107" y="110884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8"/>
  <sheetViews>
    <sheetView workbookViewId="0">
      <selection activeCell="H9" sqref="H9"/>
    </sheetView>
  </sheetViews>
  <sheetFormatPr defaultRowHeight="12.75" x14ac:dyDescent="0.2"/>
  <sheetData>
    <row r="1" spans="1:9" x14ac:dyDescent="0.2">
      <c r="A1" s="113" t="s">
        <v>145</v>
      </c>
      <c r="B1" s="114"/>
      <c r="C1" s="114"/>
      <c r="D1" s="114"/>
      <c r="E1" s="114"/>
      <c r="F1" s="114"/>
      <c r="G1" s="114"/>
      <c r="H1" s="114"/>
      <c r="I1" s="114"/>
    </row>
    <row r="2" spans="1:9" x14ac:dyDescent="0.2">
      <c r="A2" s="114"/>
      <c r="B2" s="114"/>
      <c r="C2" s="114"/>
      <c r="D2" s="114"/>
      <c r="E2" s="114"/>
      <c r="F2" s="114"/>
      <c r="G2" s="114"/>
      <c r="H2" s="114"/>
      <c r="I2" s="114"/>
    </row>
    <row r="3" spans="1:9" x14ac:dyDescent="0.2">
      <c r="A3" s="11"/>
      <c r="B3" s="11"/>
      <c r="C3" s="11"/>
      <c r="D3" s="11"/>
      <c r="E3" s="11"/>
      <c r="F3" s="11"/>
      <c r="G3" s="11"/>
      <c r="H3" s="11"/>
      <c r="I3" s="11"/>
    </row>
    <row r="4" spans="1:9" x14ac:dyDescent="0.2">
      <c r="A4" s="13" t="s">
        <v>143</v>
      </c>
    </row>
    <row r="5" spans="1:9" x14ac:dyDescent="0.2">
      <c r="A5" t="s">
        <v>108</v>
      </c>
    </row>
    <row r="6" spans="1:9" x14ac:dyDescent="0.2">
      <c r="A6" t="s">
        <v>104</v>
      </c>
    </row>
    <row r="7" spans="1:9" x14ac:dyDescent="0.2">
      <c r="A7" t="s">
        <v>105</v>
      </c>
    </row>
    <row r="8" spans="1:9" x14ac:dyDescent="0.2">
      <c r="A8" t="s">
        <v>106</v>
      </c>
    </row>
    <row r="9" spans="1:9" x14ac:dyDescent="0.2">
      <c r="A9" t="s">
        <v>107</v>
      </c>
    </row>
    <row r="10" spans="1:9" x14ac:dyDescent="0.2">
      <c r="A10" t="s">
        <v>0</v>
      </c>
    </row>
    <row r="11" spans="1:9" x14ac:dyDescent="0.2">
      <c r="A11" t="s">
        <v>96</v>
      </c>
    </row>
    <row r="12" spans="1:9" x14ac:dyDescent="0.2">
      <c r="A12" s="13" t="s">
        <v>109</v>
      </c>
    </row>
    <row r="13" spans="1:9" x14ac:dyDescent="0.2">
      <c r="A13" s="13" t="s">
        <v>111</v>
      </c>
    </row>
    <row r="14" spans="1:9" x14ac:dyDescent="0.2">
      <c r="A14" s="13" t="s">
        <v>116</v>
      </c>
    </row>
    <row r="26" spans="3:3" ht="15" x14ac:dyDescent="0.2">
      <c r="C26" s="9"/>
    </row>
    <row r="27" spans="3:3" ht="15" x14ac:dyDescent="0.2">
      <c r="C27" s="10"/>
    </row>
    <row r="28" spans="3:3" ht="15" x14ac:dyDescent="0.2">
      <c r="C28" s="10"/>
    </row>
  </sheetData>
  <mergeCells count="1">
    <mergeCell ref="A1:I2"/>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60"/>
  <sheetViews>
    <sheetView showZeros="0" tabSelected="1" topLeftCell="A32" zoomScale="70" zoomScaleNormal="70" zoomScaleSheetLayoutView="70" zoomScalePageLayoutView="70" workbookViewId="0">
      <selection activeCell="E47" sqref="E47"/>
    </sheetView>
  </sheetViews>
  <sheetFormatPr defaultColWidth="9.140625" defaultRowHeight="15" x14ac:dyDescent="0.2"/>
  <cols>
    <col min="1" max="1" width="35.7109375" style="12" customWidth="1"/>
    <col min="2" max="2" width="34.85546875" style="12" customWidth="1"/>
    <col min="3" max="3" width="40.7109375" style="12" customWidth="1"/>
    <col min="4" max="4" width="12.140625" style="16" customWidth="1"/>
    <col min="5" max="5" width="60.140625" style="1" customWidth="1"/>
    <col min="6" max="6" width="57.140625" style="1" customWidth="1"/>
    <col min="7" max="7" width="47.7109375" style="1" customWidth="1"/>
    <col min="8" max="8" width="26.28515625" style="29" customWidth="1"/>
    <col min="9" max="9" width="20.140625" style="29" hidden="1" customWidth="1"/>
    <col min="10" max="16384" width="9.140625" style="29"/>
  </cols>
  <sheetData>
    <row r="1" spans="1:12" ht="33" thickTop="1" thickBot="1" x14ac:dyDescent="0.25">
      <c r="A1" s="65" t="s">
        <v>4</v>
      </c>
      <c r="B1" s="66" t="s">
        <v>103</v>
      </c>
      <c r="C1" s="66" t="s">
        <v>151</v>
      </c>
      <c r="D1" s="67" t="s">
        <v>152</v>
      </c>
      <c r="E1" s="68" t="s">
        <v>3</v>
      </c>
      <c r="F1" s="68" t="s">
        <v>1</v>
      </c>
      <c r="G1" s="69" t="s">
        <v>2</v>
      </c>
      <c r="H1" s="70" t="s">
        <v>153</v>
      </c>
      <c r="I1" s="64" t="s">
        <v>94</v>
      </c>
      <c r="J1" s="33"/>
      <c r="K1" s="33"/>
    </row>
    <row r="2" spans="1:12" ht="45.75" thickTop="1" x14ac:dyDescent="0.2">
      <c r="A2" s="73"/>
      <c r="B2" s="74"/>
      <c r="C2" s="74">
        <v>43766</v>
      </c>
      <c r="D2" s="75"/>
      <c r="E2" s="76" t="s">
        <v>155</v>
      </c>
      <c r="F2" s="77" t="s">
        <v>156</v>
      </c>
      <c r="G2" s="77" t="s">
        <v>157</v>
      </c>
      <c r="H2" s="78" t="s">
        <v>158</v>
      </c>
      <c r="I2" s="71"/>
      <c r="J2" s="38"/>
      <c r="K2" s="38"/>
      <c r="L2" s="38"/>
    </row>
    <row r="3" spans="1:12" ht="30" x14ac:dyDescent="0.2">
      <c r="A3" s="79"/>
      <c r="B3" s="35"/>
      <c r="C3" s="35">
        <v>43768</v>
      </c>
      <c r="D3" s="59" t="s">
        <v>289</v>
      </c>
      <c r="E3" s="38" t="s">
        <v>249</v>
      </c>
      <c r="F3" s="1" t="s">
        <v>251</v>
      </c>
      <c r="H3" s="80" t="s">
        <v>155</v>
      </c>
      <c r="I3" s="71"/>
      <c r="J3" s="38"/>
      <c r="K3" s="38"/>
      <c r="L3" s="38"/>
    </row>
    <row r="4" spans="1:12" ht="30" x14ac:dyDescent="0.2">
      <c r="A4" s="79"/>
      <c r="B4" s="35"/>
      <c r="C4" s="12">
        <f>C26-91</f>
        <v>43774</v>
      </c>
      <c r="D4" s="16" t="s">
        <v>170</v>
      </c>
      <c r="E4" s="1" t="s">
        <v>171</v>
      </c>
      <c r="F4" s="3" t="s">
        <v>172</v>
      </c>
      <c r="G4" s="3" t="s">
        <v>173</v>
      </c>
      <c r="H4" s="81" t="s">
        <v>174</v>
      </c>
      <c r="I4" s="71"/>
      <c r="J4" s="38"/>
      <c r="K4" s="38"/>
      <c r="L4" s="38"/>
    </row>
    <row r="5" spans="1:12" ht="31.5" x14ac:dyDescent="0.2">
      <c r="A5" s="79"/>
      <c r="B5" s="35"/>
      <c r="C5" s="49">
        <v>43789</v>
      </c>
      <c r="D5" s="52" t="s">
        <v>115</v>
      </c>
      <c r="E5" s="53" t="s">
        <v>247</v>
      </c>
      <c r="F5" s="51" t="s">
        <v>248</v>
      </c>
      <c r="G5" s="51"/>
      <c r="H5" s="80" t="s">
        <v>155</v>
      </c>
      <c r="I5" s="71"/>
      <c r="J5" s="38"/>
      <c r="K5" s="38"/>
      <c r="L5" s="38"/>
    </row>
    <row r="6" spans="1:12" ht="30" x14ac:dyDescent="0.2">
      <c r="A6" s="82"/>
      <c r="C6" s="12">
        <v>43791</v>
      </c>
      <c r="E6" s="1" t="s">
        <v>175</v>
      </c>
      <c r="F6" s="1" t="s">
        <v>176</v>
      </c>
      <c r="G6" s="1" t="s">
        <v>252</v>
      </c>
      <c r="H6" s="81" t="s">
        <v>250</v>
      </c>
      <c r="I6" s="71"/>
      <c r="J6" s="38"/>
      <c r="K6" s="38"/>
      <c r="L6" s="38"/>
    </row>
    <row r="7" spans="1:12" ht="30" x14ac:dyDescent="0.2">
      <c r="A7" s="79"/>
      <c r="B7" s="35"/>
      <c r="C7" s="35">
        <f>C26-63</f>
        <v>43802</v>
      </c>
      <c r="D7" s="44"/>
      <c r="E7" s="3" t="s">
        <v>177</v>
      </c>
      <c r="F7" s="3" t="s">
        <v>294</v>
      </c>
      <c r="H7" s="81"/>
      <c r="I7" s="72"/>
    </row>
    <row r="8" spans="1:12" ht="30" x14ac:dyDescent="0.2">
      <c r="A8" s="79"/>
      <c r="B8" s="35"/>
      <c r="C8" s="35">
        <f>C29-63</f>
        <v>43802</v>
      </c>
      <c r="D8" s="44"/>
      <c r="E8" s="3" t="s">
        <v>178</v>
      </c>
      <c r="F8" s="3" t="s">
        <v>295</v>
      </c>
      <c r="H8" s="83"/>
      <c r="I8" s="72"/>
    </row>
    <row r="9" spans="1:12" ht="30" x14ac:dyDescent="0.2">
      <c r="A9" s="82"/>
      <c r="C9" s="12">
        <f>C26-62</f>
        <v>43803</v>
      </c>
      <c r="E9" s="3" t="s">
        <v>183</v>
      </c>
      <c r="F9" s="3" t="s">
        <v>296</v>
      </c>
      <c r="G9" s="3" t="s">
        <v>184</v>
      </c>
      <c r="H9" s="81" t="s">
        <v>185</v>
      </c>
      <c r="I9" s="72"/>
    </row>
    <row r="10" spans="1:12" ht="45" x14ac:dyDescent="0.2">
      <c r="A10" s="82">
        <f>C7+2</f>
        <v>43804</v>
      </c>
      <c r="C10" s="12">
        <f>IF((WEEKDAY(A10)=7),A10+2, IF(WEEKDAY(A10)=1,A10+1, A10))</f>
        <v>43804</v>
      </c>
      <c r="D10" s="16" t="s">
        <v>170</v>
      </c>
      <c r="E10" s="3" t="s">
        <v>180</v>
      </c>
      <c r="F10" s="3" t="s">
        <v>181</v>
      </c>
      <c r="G10" s="3" t="s">
        <v>293</v>
      </c>
      <c r="H10" s="81" t="s">
        <v>182</v>
      </c>
      <c r="I10" s="72"/>
    </row>
    <row r="11" spans="1:12" ht="30.75" x14ac:dyDescent="0.2">
      <c r="A11" s="82">
        <f>C8+3</f>
        <v>43805</v>
      </c>
      <c r="C11" s="12">
        <f>IF((WEEKDAY(A11)=7),A11+2, IF(WEEKDAY(A11)=1,A11+1, A11))</f>
        <v>43805</v>
      </c>
      <c r="E11" s="1" t="s">
        <v>186</v>
      </c>
      <c r="F11" s="1" t="s">
        <v>187</v>
      </c>
      <c r="G11" s="3" t="s">
        <v>299</v>
      </c>
      <c r="H11" s="81" t="s">
        <v>188</v>
      </c>
      <c r="I11" s="72"/>
    </row>
    <row r="12" spans="1:12" ht="60" x14ac:dyDescent="0.2">
      <c r="A12" s="79">
        <f>C26-45</f>
        <v>43820</v>
      </c>
      <c r="B12" s="35"/>
      <c r="C12" s="35">
        <f>A12</f>
        <v>43820</v>
      </c>
      <c r="D12" s="44"/>
      <c r="E12" s="37" t="s">
        <v>166</v>
      </c>
      <c r="F12" s="37" t="s">
        <v>113</v>
      </c>
      <c r="G12" s="37" t="s">
        <v>167</v>
      </c>
      <c r="H12" s="80" t="s">
        <v>168</v>
      </c>
      <c r="I12" s="72" t="s">
        <v>97</v>
      </c>
    </row>
    <row r="13" spans="1:12" ht="45" x14ac:dyDescent="0.2">
      <c r="A13" s="84"/>
      <c r="B13" s="49"/>
      <c r="C13" s="35">
        <v>43843</v>
      </c>
      <c r="D13" s="39" t="s">
        <v>115</v>
      </c>
      <c r="E13" s="37" t="s">
        <v>237</v>
      </c>
      <c r="F13" s="37" t="s">
        <v>239</v>
      </c>
      <c r="G13" s="37"/>
      <c r="H13" s="80" t="s">
        <v>155</v>
      </c>
      <c r="I13" s="72"/>
    </row>
    <row r="14" spans="1:12" ht="60" x14ac:dyDescent="0.2">
      <c r="A14" s="84"/>
      <c r="B14" s="49"/>
      <c r="C14" s="35">
        <v>43843</v>
      </c>
      <c r="D14" s="39" t="s">
        <v>115</v>
      </c>
      <c r="E14" s="37" t="s">
        <v>237</v>
      </c>
      <c r="F14" s="37" t="s">
        <v>238</v>
      </c>
      <c r="G14" s="37"/>
      <c r="H14" s="80" t="s">
        <v>155</v>
      </c>
      <c r="I14" s="72"/>
    </row>
    <row r="15" spans="1:12" ht="63" x14ac:dyDescent="0.2">
      <c r="A15" s="82"/>
      <c r="C15" s="17">
        <f>C26-21</f>
        <v>43844</v>
      </c>
      <c r="D15" s="31" t="s">
        <v>189</v>
      </c>
      <c r="E15" s="4" t="s">
        <v>190</v>
      </c>
      <c r="F15" s="4" t="s">
        <v>245</v>
      </c>
      <c r="G15" s="4" t="s">
        <v>191</v>
      </c>
      <c r="H15" s="85" t="s">
        <v>192</v>
      </c>
      <c r="I15" s="72"/>
    </row>
    <row r="16" spans="1:12" ht="45" x14ac:dyDescent="0.2">
      <c r="A16" s="82"/>
      <c r="C16" s="2">
        <f>C15</f>
        <v>43844</v>
      </c>
      <c r="D16" s="14" t="s">
        <v>115</v>
      </c>
      <c r="E16" s="1" t="s">
        <v>193</v>
      </c>
      <c r="F16" s="3" t="s">
        <v>194</v>
      </c>
      <c r="G16" s="3" t="s">
        <v>195</v>
      </c>
      <c r="H16" s="81" t="s">
        <v>196</v>
      </c>
      <c r="I16" s="72"/>
    </row>
    <row r="17" spans="1:12" ht="42.75" x14ac:dyDescent="0.2">
      <c r="A17" s="82"/>
      <c r="C17" s="2">
        <f>C15</f>
        <v>43844</v>
      </c>
      <c r="D17" s="15" t="s">
        <v>197</v>
      </c>
      <c r="E17" s="1" t="s">
        <v>198</v>
      </c>
      <c r="F17" s="3" t="s">
        <v>297</v>
      </c>
      <c r="G17" s="3" t="s">
        <v>199</v>
      </c>
      <c r="H17" s="81" t="s">
        <v>200</v>
      </c>
      <c r="I17" s="72"/>
    </row>
    <row r="18" spans="1:12" s="34" customFormat="1" ht="30" x14ac:dyDescent="0.2">
      <c r="A18" s="82"/>
      <c r="B18" s="12"/>
      <c r="C18" s="12">
        <f>C31-10</f>
        <v>43857</v>
      </c>
      <c r="D18" s="14"/>
      <c r="E18" s="3" t="s">
        <v>206</v>
      </c>
      <c r="F18" s="3" t="s">
        <v>207</v>
      </c>
      <c r="G18" s="3" t="s">
        <v>208</v>
      </c>
      <c r="H18" s="81" t="s">
        <v>209</v>
      </c>
      <c r="I18" s="46"/>
      <c r="J18" s="29"/>
      <c r="L18" s="47"/>
    </row>
    <row r="19" spans="1:12" s="34" customFormat="1" ht="60" x14ac:dyDescent="0.2">
      <c r="A19" s="82"/>
      <c r="B19" s="12"/>
      <c r="C19" s="12" t="s">
        <v>310</v>
      </c>
      <c r="D19" s="39" t="s">
        <v>318</v>
      </c>
      <c r="E19" s="5" t="s">
        <v>308</v>
      </c>
      <c r="F19" s="5" t="s">
        <v>309</v>
      </c>
      <c r="G19" s="5" t="s">
        <v>311</v>
      </c>
      <c r="H19" s="86" t="s">
        <v>312</v>
      </c>
      <c r="I19" s="46"/>
      <c r="J19" s="29"/>
      <c r="L19" s="47"/>
    </row>
    <row r="20" spans="1:12" s="34" customFormat="1" ht="30" x14ac:dyDescent="0.2">
      <c r="A20" s="82"/>
      <c r="B20" s="12"/>
      <c r="C20" s="2">
        <f>C26-7</f>
        <v>43858</v>
      </c>
      <c r="D20" s="15"/>
      <c r="E20" s="5" t="s">
        <v>201</v>
      </c>
      <c r="F20" s="5" t="s">
        <v>202</v>
      </c>
      <c r="G20" s="60" t="s">
        <v>291</v>
      </c>
      <c r="H20" s="86" t="s">
        <v>203</v>
      </c>
      <c r="I20" s="46"/>
      <c r="J20" s="29"/>
      <c r="L20" s="47"/>
    </row>
    <row r="21" spans="1:12" s="34" customFormat="1" ht="60" x14ac:dyDescent="0.2">
      <c r="A21" s="82"/>
      <c r="B21" s="12"/>
      <c r="C21" s="2" t="s">
        <v>317</v>
      </c>
      <c r="D21" s="15" t="s">
        <v>318</v>
      </c>
      <c r="E21" s="5" t="s">
        <v>313</v>
      </c>
      <c r="F21" s="5" t="s">
        <v>314</v>
      </c>
      <c r="G21" s="60" t="s">
        <v>315</v>
      </c>
      <c r="H21" s="86" t="s">
        <v>316</v>
      </c>
      <c r="I21" s="46"/>
      <c r="J21" s="29"/>
      <c r="L21" s="47"/>
    </row>
    <row r="22" spans="1:12" ht="30" x14ac:dyDescent="0.2">
      <c r="A22" s="82"/>
      <c r="C22" s="12">
        <f>C29-1</f>
        <v>43864</v>
      </c>
      <c r="D22" s="30" t="s">
        <v>115</v>
      </c>
      <c r="E22" s="3" t="s">
        <v>204</v>
      </c>
      <c r="F22" s="3" t="s">
        <v>211</v>
      </c>
      <c r="G22" s="3" t="s">
        <v>212</v>
      </c>
      <c r="H22" s="81" t="s">
        <v>205</v>
      </c>
      <c r="I22" s="72"/>
    </row>
    <row r="23" spans="1:12" ht="45" x14ac:dyDescent="0.2">
      <c r="A23" s="82"/>
      <c r="C23" s="2">
        <f>C26</f>
        <v>43865</v>
      </c>
      <c r="D23" s="14" t="s">
        <v>213</v>
      </c>
      <c r="E23" s="1" t="s">
        <v>218</v>
      </c>
      <c r="F23" s="3" t="s">
        <v>219</v>
      </c>
      <c r="G23" s="3" t="s">
        <v>220</v>
      </c>
      <c r="H23" s="81" t="s">
        <v>221</v>
      </c>
      <c r="I23" s="72"/>
    </row>
    <row r="24" spans="1:12" ht="45" x14ac:dyDescent="0.2">
      <c r="A24" s="82"/>
      <c r="C24" s="2">
        <f>C26</f>
        <v>43865</v>
      </c>
      <c r="D24" s="14" t="s">
        <v>213</v>
      </c>
      <c r="E24" s="1" t="s">
        <v>222</v>
      </c>
      <c r="F24" s="3" t="s">
        <v>223</v>
      </c>
      <c r="G24" s="3" t="s">
        <v>224</v>
      </c>
      <c r="H24" s="81" t="s">
        <v>225</v>
      </c>
      <c r="I24" s="72"/>
    </row>
    <row r="25" spans="1:12" ht="30" x14ac:dyDescent="0.2">
      <c r="A25" s="82"/>
      <c r="C25" s="2">
        <f>C26</f>
        <v>43865</v>
      </c>
      <c r="D25" s="14" t="s">
        <v>213</v>
      </c>
      <c r="E25" s="1" t="s">
        <v>226</v>
      </c>
      <c r="F25" s="3" t="s">
        <v>227</v>
      </c>
      <c r="G25" s="1" t="s">
        <v>228</v>
      </c>
      <c r="H25" s="81" t="s">
        <v>229</v>
      </c>
      <c r="I25" s="72"/>
    </row>
    <row r="26" spans="1:12" ht="31.5" x14ac:dyDescent="0.2">
      <c r="A26" s="84"/>
      <c r="B26" s="49"/>
      <c r="C26" s="49">
        <v>43865</v>
      </c>
      <c r="D26" s="36" t="s">
        <v>320</v>
      </c>
      <c r="E26" s="50" t="s">
        <v>159</v>
      </c>
      <c r="F26" s="50" t="s">
        <v>160</v>
      </c>
      <c r="G26" s="50" t="s">
        <v>285</v>
      </c>
      <c r="H26" s="87" t="s">
        <v>161</v>
      </c>
      <c r="I26" s="72"/>
    </row>
    <row r="27" spans="1:12" ht="45.75" x14ac:dyDescent="0.2">
      <c r="A27" s="84"/>
      <c r="B27" s="49"/>
      <c r="C27" s="35">
        <f>C26</f>
        <v>43865</v>
      </c>
      <c r="D27" s="36">
        <v>0.70833333333333337</v>
      </c>
      <c r="E27" s="1" t="s">
        <v>240</v>
      </c>
      <c r="F27" s="3" t="s">
        <v>302</v>
      </c>
      <c r="G27" s="50" t="s">
        <v>290</v>
      </c>
      <c r="H27" s="87" t="s">
        <v>286</v>
      </c>
      <c r="I27" s="72"/>
    </row>
    <row r="28" spans="1:12" ht="60.75" x14ac:dyDescent="0.2">
      <c r="A28" s="84"/>
      <c r="B28" s="49"/>
      <c r="C28" s="35">
        <f>C26</f>
        <v>43865</v>
      </c>
      <c r="D28" s="36">
        <v>0.70833333333333337</v>
      </c>
      <c r="E28" s="1" t="s">
        <v>241</v>
      </c>
      <c r="F28" s="1" t="s">
        <v>301</v>
      </c>
      <c r="G28" s="50"/>
      <c r="H28" s="80" t="s">
        <v>155</v>
      </c>
      <c r="I28" s="72"/>
    </row>
    <row r="29" spans="1:12" ht="30" x14ac:dyDescent="0.2">
      <c r="A29" s="82"/>
      <c r="C29" s="2">
        <f>C26</f>
        <v>43865</v>
      </c>
      <c r="D29" s="14" t="s">
        <v>213</v>
      </c>
      <c r="E29" s="1" t="s">
        <v>214</v>
      </c>
      <c r="F29" s="3" t="s">
        <v>215</v>
      </c>
      <c r="G29" s="3" t="s">
        <v>216</v>
      </c>
      <c r="H29" s="81" t="s">
        <v>217</v>
      </c>
      <c r="I29" s="72"/>
    </row>
    <row r="30" spans="1:12" ht="30" x14ac:dyDescent="0.2">
      <c r="A30" s="82">
        <f>C26+1</f>
        <v>43866</v>
      </c>
      <c r="B30" s="12">
        <f>IF((WEEKDAY(A30)=7),A30+2, IF(WEEKDAY(A30)=1,A30+1, A30))</f>
        <v>43866</v>
      </c>
      <c r="C30" s="12">
        <f>IF(B30=DATE(YEAR(C26)+1,1,1), B30+1,B30)</f>
        <v>43866</v>
      </c>
      <c r="D30" s="14" t="s">
        <v>210</v>
      </c>
      <c r="E30" s="1" t="s">
        <v>204</v>
      </c>
      <c r="F30" s="3" t="s">
        <v>230</v>
      </c>
      <c r="G30" s="1" t="s">
        <v>231</v>
      </c>
      <c r="H30" s="81" t="s">
        <v>205</v>
      </c>
      <c r="I30" s="72"/>
    </row>
    <row r="31" spans="1:12" ht="30" x14ac:dyDescent="0.2">
      <c r="A31" s="88"/>
      <c r="B31" s="45"/>
      <c r="C31" s="45">
        <f>C26+2</f>
        <v>43867</v>
      </c>
      <c r="D31" s="61" t="s">
        <v>254</v>
      </c>
      <c r="E31" s="3" t="s">
        <v>232</v>
      </c>
      <c r="F31" s="3" t="s">
        <v>233</v>
      </c>
      <c r="G31" s="3" t="s">
        <v>234</v>
      </c>
      <c r="H31" s="81" t="s">
        <v>235</v>
      </c>
      <c r="I31" s="72"/>
    </row>
    <row r="32" spans="1:12" ht="30" x14ac:dyDescent="0.2">
      <c r="A32" s="79"/>
      <c r="B32" s="3"/>
      <c r="C32" s="2">
        <f>C26+8</f>
        <v>43873</v>
      </c>
      <c r="D32" s="14" t="s">
        <v>254</v>
      </c>
      <c r="E32" s="1" t="s">
        <v>255</v>
      </c>
      <c r="F32" s="3" t="s">
        <v>256</v>
      </c>
      <c r="G32" s="3" t="s">
        <v>257</v>
      </c>
      <c r="H32" s="81" t="s">
        <v>258</v>
      </c>
      <c r="I32" s="72"/>
    </row>
    <row r="33" spans="1:9" ht="66" customHeight="1" x14ac:dyDescent="0.2">
      <c r="A33" s="82"/>
      <c r="B33" s="2"/>
      <c r="C33" s="12">
        <f>C26+10</f>
        <v>43875</v>
      </c>
      <c r="D33" s="14" t="s">
        <v>254</v>
      </c>
      <c r="E33" s="1" t="s">
        <v>259</v>
      </c>
      <c r="F33" s="3" t="s">
        <v>260</v>
      </c>
      <c r="G33" s="3" t="s">
        <v>261</v>
      </c>
      <c r="H33" s="81" t="s">
        <v>262</v>
      </c>
      <c r="I33" s="72"/>
    </row>
    <row r="34" spans="1:9" ht="66" customHeight="1" thickBot="1" x14ac:dyDescent="0.25">
      <c r="A34" s="89"/>
      <c r="B34" s="90"/>
      <c r="C34" s="91">
        <f>C26+10</f>
        <v>43875</v>
      </c>
      <c r="D34" s="92" t="s">
        <v>254</v>
      </c>
      <c r="E34" s="93" t="s">
        <v>263</v>
      </c>
      <c r="F34" s="94" t="s">
        <v>264</v>
      </c>
      <c r="G34" s="94" t="s">
        <v>265</v>
      </c>
      <c r="H34" s="95" t="s">
        <v>266</v>
      </c>
      <c r="I34" s="72"/>
    </row>
    <row r="35" spans="1:9" ht="66" customHeight="1" thickTop="1" x14ac:dyDescent="0.2">
      <c r="A35" s="98">
        <f>C26+10</f>
        <v>43875</v>
      </c>
      <c r="B35" s="99"/>
      <c r="C35" s="99">
        <f>IF((WEEKDAY(A35)=7),A35+2, IF(WEEKDAY(A35)=1,A35+1,A35))</f>
        <v>43875</v>
      </c>
      <c r="D35" s="100"/>
      <c r="E35" s="101" t="s">
        <v>267</v>
      </c>
      <c r="F35" s="102" t="s">
        <v>303</v>
      </c>
      <c r="G35" s="102" t="s">
        <v>269</v>
      </c>
      <c r="H35" s="103" t="s">
        <v>270</v>
      </c>
      <c r="I35" s="72"/>
    </row>
    <row r="36" spans="1:9" ht="66" customHeight="1" x14ac:dyDescent="0.2">
      <c r="A36" s="104">
        <f>C26+11</f>
        <v>43876</v>
      </c>
      <c r="C36" s="12">
        <f>IF((WEEKDAY(A36)=7),A36+2, IF(WEEKDAY(A36)=1,A36+1,A36))</f>
        <v>43878</v>
      </c>
      <c r="D36" s="15"/>
      <c r="E36" s="1" t="s">
        <v>271</v>
      </c>
      <c r="F36" s="1" t="s">
        <v>304</v>
      </c>
      <c r="G36" s="1" t="s">
        <v>273</v>
      </c>
      <c r="H36" s="105" t="s">
        <v>192</v>
      </c>
      <c r="I36" s="72"/>
    </row>
    <row r="37" spans="1:9" ht="66" customHeight="1" x14ac:dyDescent="0.2">
      <c r="A37" s="82"/>
      <c r="C37" s="12">
        <v>43878</v>
      </c>
      <c r="D37" s="14"/>
      <c r="E37" s="1" t="s">
        <v>275</v>
      </c>
      <c r="F37" s="1" t="s">
        <v>276</v>
      </c>
      <c r="H37" s="81"/>
      <c r="I37" s="72"/>
    </row>
    <row r="38" spans="1:9" ht="66" customHeight="1" x14ac:dyDescent="0.2">
      <c r="A38" s="82"/>
      <c r="C38" s="12">
        <v>43879</v>
      </c>
      <c r="D38" s="14" t="s">
        <v>115</v>
      </c>
      <c r="E38" s="1" t="s">
        <v>253</v>
      </c>
      <c r="F38" s="1" t="s">
        <v>287</v>
      </c>
      <c r="H38" s="81"/>
      <c r="I38" s="72"/>
    </row>
    <row r="39" spans="1:9" ht="66" customHeight="1" x14ac:dyDescent="0.2">
      <c r="A39" s="82"/>
      <c r="C39" s="12">
        <v>43881</v>
      </c>
      <c r="D39" s="14" t="s">
        <v>115</v>
      </c>
      <c r="E39" s="1" t="s">
        <v>274</v>
      </c>
      <c r="F39" s="3" t="s">
        <v>292</v>
      </c>
      <c r="H39" s="81"/>
      <c r="I39" s="72"/>
    </row>
    <row r="40" spans="1:9" ht="76.5" customHeight="1" x14ac:dyDescent="0.2">
      <c r="A40" s="79"/>
      <c r="B40" s="35"/>
      <c r="C40" s="12">
        <f>C46-64</f>
        <v>43885</v>
      </c>
      <c r="D40" s="15"/>
      <c r="E40" s="1" t="s">
        <v>177</v>
      </c>
      <c r="F40" s="3" t="s">
        <v>236</v>
      </c>
      <c r="G40" s="1" t="s">
        <v>298</v>
      </c>
      <c r="H40" s="83" t="s">
        <v>179</v>
      </c>
      <c r="I40" s="72"/>
    </row>
    <row r="41" spans="1:9" ht="76.5" customHeight="1" x14ac:dyDescent="0.2">
      <c r="A41" s="79"/>
      <c r="B41" s="35"/>
      <c r="C41" s="12">
        <f>C46-64</f>
        <v>43885</v>
      </c>
      <c r="D41" s="15"/>
      <c r="E41" s="3" t="s">
        <v>178</v>
      </c>
      <c r="F41" s="3" t="s">
        <v>295</v>
      </c>
      <c r="G41" s="1" t="s">
        <v>242</v>
      </c>
      <c r="H41" s="83" t="s">
        <v>179</v>
      </c>
      <c r="I41" s="72"/>
    </row>
    <row r="42" spans="1:9" ht="66" customHeight="1" x14ac:dyDescent="0.2">
      <c r="A42" s="79"/>
      <c r="B42" s="3"/>
      <c r="C42" s="45">
        <v>43888</v>
      </c>
      <c r="E42" s="3" t="s">
        <v>186</v>
      </c>
      <c r="F42" s="1" t="s">
        <v>187</v>
      </c>
      <c r="G42" s="37" t="s">
        <v>300</v>
      </c>
      <c r="H42" s="80" t="s">
        <v>288</v>
      </c>
      <c r="I42" s="72"/>
    </row>
    <row r="43" spans="1:9" ht="76.5" customHeight="1" x14ac:dyDescent="0.2">
      <c r="A43" s="79"/>
      <c r="B43" s="35"/>
      <c r="C43" s="35">
        <f>C46-46</f>
        <v>43903</v>
      </c>
      <c r="D43" s="44"/>
      <c r="E43" s="1" t="s">
        <v>169</v>
      </c>
      <c r="F43" s="3" t="s">
        <v>113</v>
      </c>
      <c r="G43" s="3" t="s">
        <v>243</v>
      </c>
      <c r="H43" s="81" t="s">
        <v>244</v>
      </c>
      <c r="I43" s="72"/>
    </row>
    <row r="44" spans="1:9" ht="76.5" customHeight="1" x14ac:dyDescent="0.2">
      <c r="A44" s="79"/>
      <c r="B44" s="35"/>
      <c r="C44" s="49">
        <f>C46-21</f>
        <v>43928</v>
      </c>
      <c r="D44" s="31" t="s">
        <v>189</v>
      </c>
      <c r="E44" s="4" t="s">
        <v>190</v>
      </c>
      <c r="F44" s="4" t="s">
        <v>246</v>
      </c>
      <c r="G44" s="4" t="s">
        <v>191</v>
      </c>
      <c r="H44" s="85" t="s">
        <v>192</v>
      </c>
      <c r="I44" s="72"/>
    </row>
    <row r="45" spans="1:9" ht="76.5" customHeight="1" x14ac:dyDescent="0.2">
      <c r="A45" s="79"/>
      <c r="B45" s="35"/>
      <c r="C45" s="49" t="s">
        <v>305</v>
      </c>
      <c r="D45" s="31" t="s">
        <v>115</v>
      </c>
      <c r="E45" s="4" t="s">
        <v>306</v>
      </c>
      <c r="F45" s="4" t="s">
        <v>307</v>
      </c>
      <c r="G45" s="4"/>
      <c r="H45" s="81" t="s">
        <v>155</v>
      </c>
      <c r="I45" s="72"/>
    </row>
    <row r="46" spans="1:9" ht="45" customHeight="1" x14ac:dyDescent="0.2">
      <c r="A46" s="84"/>
      <c r="B46" s="49"/>
      <c r="C46" s="49">
        <v>43949</v>
      </c>
      <c r="D46" s="36" t="s">
        <v>319</v>
      </c>
      <c r="E46" s="50" t="s">
        <v>162</v>
      </c>
      <c r="F46" s="50" t="s">
        <v>163</v>
      </c>
      <c r="G46" s="50" t="s">
        <v>164</v>
      </c>
      <c r="H46" s="87" t="s">
        <v>165</v>
      </c>
      <c r="I46" s="72"/>
    </row>
    <row r="47" spans="1:9" ht="60.75" customHeight="1" x14ac:dyDescent="0.2">
      <c r="A47" s="82"/>
      <c r="C47" s="45">
        <f>C46+2</f>
        <v>43951</v>
      </c>
      <c r="D47" s="16">
        <v>0.41666666666666669</v>
      </c>
      <c r="E47" s="3" t="s">
        <v>232</v>
      </c>
      <c r="F47" s="3" t="s">
        <v>233</v>
      </c>
      <c r="G47" s="3" t="s">
        <v>234</v>
      </c>
      <c r="H47" s="81" t="s">
        <v>235</v>
      </c>
      <c r="I47" s="57"/>
    </row>
    <row r="48" spans="1:9" ht="45" customHeight="1" x14ac:dyDescent="0.2">
      <c r="A48" s="82"/>
      <c r="C48" s="2">
        <f>C46+8</f>
        <v>43957</v>
      </c>
      <c r="D48" s="14" t="s">
        <v>254</v>
      </c>
      <c r="E48" s="1" t="s">
        <v>255</v>
      </c>
      <c r="F48" s="3" t="s">
        <v>256</v>
      </c>
      <c r="G48" s="3" t="s">
        <v>257</v>
      </c>
      <c r="H48" s="81" t="s">
        <v>258</v>
      </c>
      <c r="I48" s="57"/>
    </row>
    <row r="49" spans="1:12" ht="56.25" customHeight="1" x14ac:dyDescent="0.2">
      <c r="A49" s="82"/>
      <c r="B49" s="2"/>
      <c r="C49" s="12">
        <f>C46+10</f>
        <v>43959</v>
      </c>
      <c r="D49" s="14" t="s">
        <v>254</v>
      </c>
      <c r="E49" s="1" t="s">
        <v>259</v>
      </c>
      <c r="F49" s="3" t="s">
        <v>260</v>
      </c>
      <c r="G49" s="3" t="s">
        <v>261</v>
      </c>
      <c r="H49" s="81" t="s">
        <v>262</v>
      </c>
      <c r="I49" s="57"/>
    </row>
    <row r="50" spans="1:12" ht="39.75" customHeight="1" x14ac:dyDescent="0.2">
      <c r="A50" s="82"/>
      <c r="B50" s="2"/>
      <c r="C50" s="12">
        <f>C46+10</f>
        <v>43959</v>
      </c>
      <c r="D50" s="14" t="s">
        <v>254</v>
      </c>
      <c r="E50" s="1" t="s">
        <v>263</v>
      </c>
      <c r="F50" s="3" t="s">
        <v>264</v>
      </c>
      <c r="G50" s="3" t="s">
        <v>265</v>
      </c>
      <c r="H50" s="81" t="s">
        <v>266</v>
      </c>
      <c r="I50" s="57"/>
    </row>
    <row r="51" spans="1:12" ht="48" customHeight="1" x14ac:dyDescent="0.2">
      <c r="A51" s="88">
        <f>C46+10</f>
        <v>43959</v>
      </c>
      <c r="B51" s="45"/>
      <c r="C51" s="45">
        <f>IF((WEEKDAY(A51)=7),A51+2, IF(WEEKDAY(A51)=1,A51+1,A51))</f>
        <v>43959</v>
      </c>
      <c r="D51" s="15"/>
      <c r="E51" s="1" t="s">
        <v>267</v>
      </c>
      <c r="F51" s="3" t="s">
        <v>268</v>
      </c>
      <c r="G51" s="3" t="s">
        <v>269</v>
      </c>
      <c r="H51" s="81" t="s">
        <v>270</v>
      </c>
      <c r="I51" s="57"/>
    </row>
    <row r="52" spans="1:12" ht="40.5" customHeight="1" x14ac:dyDescent="0.2">
      <c r="A52" s="104">
        <f>C46+11</f>
        <v>43960</v>
      </c>
      <c r="C52" s="12">
        <f>IF((WEEKDAY(A52)=7),A52+2, IF(WEEKDAY(A52)=1,A52+1,A52))</f>
        <v>43962</v>
      </c>
      <c r="D52" s="15"/>
      <c r="E52" s="1" t="s">
        <v>271</v>
      </c>
      <c r="F52" s="1" t="s">
        <v>272</v>
      </c>
      <c r="G52" s="1" t="s">
        <v>273</v>
      </c>
      <c r="H52" s="105" t="s">
        <v>192</v>
      </c>
      <c r="I52" s="57"/>
    </row>
    <row r="53" spans="1:12" ht="36" customHeight="1" x14ac:dyDescent="0.2">
      <c r="A53" s="106"/>
      <c r="B53" s="54"/>
      <c r="C53" s="54">
        <f>C46+35</f>
        <v>43984</v>
      </c>
      <c r="D53" s="55" t="s">
        <v>170</v>
      </c>
      <c r="E53" s="58" t="s">
        <v>277</v>
      </c>
      <c r="F53" s="58" t="s">
        <v>280</v>
      </c>
      <c r="G53" s="58" t="s">
        <v>279</v>
      </c>
      <c r="H53" s="107" t="s">
        <v>278</v>
      </c>
      <c r="I53" s="96"/>
      <c r="J53" s="56"/>
    </row>
    <row r="54" spans="1:12" ht="35.25" customHeight="1" thickBot="1" x14ac:dyDescent="0.25">
      <c r="A54" s="108">
        <f>C53+3</f>
        <v>43987</v>
      </c>
      <c r="B54" s="109"/>
      <c r="C54" s="109">
        <f>IF((WEEKDAY(A54)=7),A54+2, IF(WEEKDAY(A54)=1,A54+1, A54))</f>
        <v>43987</v>
      </c>
      <c r="D54" s="110" t="s">
        <v>170</v>
      </c>
      <c r="E54" s="111" t="s">
        <v>281</v>
      </c>
      <c r="F54" s="111" t="s">
        <v>282</v>
      </c>
      <c r="G54" s="111" t="s">
        <v>283</v>
      </c>
      <c r="H54" s="112" t="s">
        <v>284</v>
      </c>
      <c r="I54" s="97"/>
      <c r="J54" s="62"/>
      <c r="K54" s="63"/>
    </row>
    <row r="55" spans="1:12" ht="15.75" thickTop="1" x14ac:dyDescent="0.2">
      <c r="A55" s="40" t="s">
        <v>146</v>
      </c>
      <c r="B55" s="32"/>
      <c r="C55" s="48"/>
      <c r="D55" s="41"/>
      <c r="E55" s="42"/>
      <c r="F55" s="43"/>
      <c r="G55" s="43"/>
      <c r="H55" s="48"/>
      <c r="I55" s="48"/>
      <c r="J55" s="48"/>
      <c r="K55" s="48"/>
      <c r="L55" s="57"/>
    </row>
    <row r="56" spans="1:12" ht="18" x14ac:dyDescent="0.2">
      <c r="A56" s="40" t="s">
        <v>147</v>
      </c>
      <c r="B56" s="32"/>
      <c r="C56" s="48"/>
      <c r="D56" s="41"/>
      <c r="E56" s="43"/>
      <c r="F56" s="43"/>
      <c r="G56" s="43"/>
      <c r="H56" s="48"/>
      <c r="I56" s="48"/>
      <c r="J56" s="48"/>
      <c r="K56" s="48"/>
      <c r="L56" s="57"/>
    </row>
    <row r="57" spans="1:12" x14ac:dyDescent="0.2">
      <c r="A57" s="40" t="s">
        <v>154</v>
      </c>
      <c r="B57" s="32"/>
      <c r="C57" s="48"/>
      <c r="D57" s="41"/>
      <c r="E57" s="43"/>
      <c r="F57" s="43"/>
      <c r="G57" s="43"/>
      <c r="H57" s="48"/>
      <c r="I57" s="48"/>
      <c r="J57" s="48"/>
      <c r="K57" s="48"/>
      <c r="L57" s="57"/>
    </row>
    <row r="58" spans="1:12" ht="18" x14ac:dyDescent="0.2">
      <c r="A58" s="40" t="s">
        <v>148</v>
      </c>
      <c r="B58" s="32"/>
      <c r="C58" s="48"/>
      <c r="D58" s="41"/>
      <c r="E58" s="43"/>
      <c r="F58" s="43"/>
      <c r="G58" s="43"/>
      <c r="H58" s="48"/>
      <c r="I58" s="48"/>
      <c r="J58" s="48"/>
      <c r="K58" s="48"/>
      <c r="L58" s="57"/>
    </row>
    <row r="59" spans="1:12" ht="18" x14ac:dyDescent="0.2">
      <c r="A59" s="40" t="s">
        <v>149</v>
      </c>
      <c r="B59" s="32"/>
      <c r="C59" s="48"/>
      <c r="D59" s="41"/>
      <c r="E59" s="43"/>
      <c r="F59" s="43"/>
      <c r="G59" s="43"/>
      <c r="H59" s="48"/>
      <c r="I59" s="48"/>
      <c r="J59" s="48"/>
      <c r="K59" s="48"/>
      <c r="L59" s="57"/>
    </row>
    <row r="60" spans="1:12" ht="18" x14ac:dyDescent="0.2">
      <c r="A60" s="40" t="s">
        <v>150</v>
      </c>
      <c r="B60" s="32"/>
      <c r="C60" s="48"/>
      <c r="D60" s="41"/>
      <c r="E60" s="43"/>
      <c r="F60" s="43"/>
      <c r="G60" s="43"/>
      <c r="H60" s="48"/>
      <c r="I60" s="47"/>
      <c r="J60" s="34"/>
      <c r="K60" s="34"/>
    </row>
  </sheetData>
  <sheetProtection selectLockedCells="1" selectUnlockedCells="1"/>
  <sortState ref="A2:I23">
    <sortCondition ref="A7"/>
  </sortState>
  <customSheetViews>
    <customSheetView guid="{A1CBB1B3-7913-4C21-94FF-2B7747673165}" scale="75" showPageBreaks="1" zeroValues="0" printArea="1" view="pageBreakPreview" showRuler="0" topLeftCell="A49">
      <selection activeCell="C60" sqref="C60"/>
      <pageMargins left="0.25" right="0.25" top="0.8" bottom="0.44" header="0.25" footer="0.15"/>
      <printOptions horizontalCentered="1"/>
      <pageSetup scale="70" orientation="landscape" r:id="rId1"/>
      <headerFooter alignWithMargins="0">
        <oddHeader>&amp;LPrimary Election - 9/14/2010
General Election - 11/2/2010&amp;C&amp;"Arial,Bold"&amp;14 2010 Election Calendar&amp;RMaryland State Board of Elections
151 West Street - PO Box 6486
Annapolis, MD 21401-0486</oddHeader>
        <oddFooter>&amp;LPage &amp;P of &amp;N&amp;R&amp;D</oddFooter>
      </headerFooter>
    </customSheetView>
    <customSheetView guid="{A109F93B-AF95-43EC-B5A7-2F7F1B644418}" scale="75" zeroValues="0" showRuler="0">
      <selection activeCell="A3" sqref="A3"/>
      <pageMargins left="0.25" right="0.25" top="1.25" bottom="1.25" header="0.25" footer="0.15"/>
      <printOptions horizontalCentered="1"/>
      <pageSetup scale="70" orientation="landscape" r:id="rId2"/>
      <headerFooter alignWithMargins="0">
        <oddHeader>&amp;LPrimary Election - 9/12/2006
General Election - 11/7/2006&amp;C&amp;"Arial,Bold"&amp;14 2006 Election Calendar&amp;RMaryland State Board of Elections
151 West Street - PO Box 6486
Annapolis, MD 21401-0486</oddHeader>
        <oddFooter>&amp;LPage &amp;P of &amp;N&amp;R&amp;D</oddFooter>
      </headerFooter>
    </customSheetView>
  </customSheetViews>
  <phoneticPr fontId="0" type="noConversion"/>
  <pageMargins left="0.25" right="0.25" top="0.59" bottom="0.05" header="0.25" footer="0.16"/>
  <pageSetup paperSize="5" scale="55" fitToHeight="10" orientation="landscape" r:id="rId3"/>
  <headerFooter alignWithMargins="0">
    <oddHeader>&amp;LPrimary Election -  February 4, 2020
General Election - April 28, 2020&amp;C&amp;"Arial,Bold"&amp;14 2020 Congressional District 7 Special Election Calendar
&amp;RMaryland State Board of Elections
151 West Street - PO Box 6486
Annapolis, MD 21401-0486</oddHeader>
    <oddFooter>&amp;C&amp;P&amp;R10/28/2019</oddFooter>
  </headerFooter>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1"/>
  <sheetViews>
    <sheetView topLeftCell="A2" workbookViewId="0">
      <selection activeCell="G32" sqref="G32"/>
    </sheetView>
  </sheetViews>
  <sheetFormatPr defaultColWidth="9.140625" defaultRowHeight="12" x14ac:dyDescent="0.2"/>
  <cols>
    <col min="1" max="1" width="24.42578125" style="7" customWidth="1"/>
    <col min="2" max="2" width="12.42578125" style="6" customWidth="1"/>
    <col min="3" max="3" width="8.28515625" style="7" customWidth="1"/>
    <col min="4" max="4" width="8.42578125" style="7" customWidth="1"/>
    <col min="5" max="5" width="8.5703125" style="6" bestFit="1" customWidth="1"/>
    <col min="6" max="6" width="9" style="7" customWidth="1"/>
    <col min="7" max="7" width="7.7109375" style="7" customWidth="1"/>
    <col min="8" max="8" width="9.28515625" style="7" bestFit="1" customWidth="1"/>
    <col min="9" max="9" width="8.7109375" style="7" bestFit="1" customWidth="1"/>
    <col min="10" max="10" width="11.5703125" style="7" bestFit="1" customWidth="1"/>
    <col min="11" max="11" width="9.28515625" style="7" customWidth="1"/>
    <col min="12" max="12" width="9.42578125" style="7" bestFit="1" customWidth="1"/>
    <col min="13" max="16384" width="9.140625" style="7"/>
  </cols>
  <sheetData>
    <row r="1" spans="1:6" x14ac:dyDescent="0.2">
      <c r="A1" s="6"/>
    </row>
    <row r="2" spans="1:6" x14ac:dyDescent="0.2">
      <c r="A2" s="7" t="s">
        <v>93</v>
      </c>
    </row>
    <row r="3" spans="1:6" x14ac:dyDescent="0.2">
      <c r="A3" s="7" t="s">
        <v>7</v>
      </c>
      <c r="B3" s="6" t="s">
        <v>19</v>
      </c>
      <c r="F3" s="8"/>
    </row>
    <row r="4" spans="1:6" x14ac:dyDescent="0.2">
      <c r="A4" s="7" t="s">
        <v>5</v>
      </c>
      <c r="B4" s="6" t="s">
        <v>6</v>
      </c>
    </row>
    <row r="5" spans="1:6" x14ac:dyDescent="0.2">
      <c r="A5" s="7" t="s">
        <v>8</v>
      </c>
      <c r="B5" s="6" t="s">
        <v>9</v>
      </c>
    </row>
    <row r="6" spans="1:6" x14ac:dyDescent="0.2">
      <c r="A6" s="7" t="s">
        <v>10</v>
      </c>
      <c r="B6" s="6" t="s">
        <v>23</v>
      </c>
    </row>
    <row r="7" spans="1:6" x14ac:dyDescent="0.2">
      <c r="A7" s="7" t="s">
        <v>11</v>
      </c>
      <c r="B7" s="6" t="s">
        <v>18</v>
      </c>
    </row>
    <row r="8" spans="1:6" x14ac:dyDescent="0.2">
      <c r="A8" s="7" t="s">
        <v>12</v>
      </c>
      <c r="B8" s="6" t="s">
        <v>38</v>
      </c>
    </row>
    <row r="9" spans="1:6" x14ac:dyDescent="0.2">
      <c r="A9" s="7" t="s">
        <v>13</v>
      </c>
      <c r="B9" s="6" t="s">
        <v>39</v>
      </c>
    </row>
    <row r="10" spans="1:6" x14ac:dyDescent="0.2">
      <c r="A10" s="7" t="s">
        <v>14</v>
      </c>
      <c r="B10" s="6" t="s">
        <v>40</v>
      </c>
    </row>
    <row r="11" spans="1:6" x14ac:dyDescent="0.2">
      <c r="A11" s="7" t="s">
        <v>15</v>
      </c>
      <c r="B11" s="6" t="s">
        <v>41</v>
      </c>
    </row>
    <row r="12" spans="1:6" x14ac:dyDescent="0.2">
      <c r="A12" s="7" t="s">
        <v>16</v>
      </c>
      <c r="B12" s="6" t="s">
        <v>16</v>
      </c>
    </row>
    <row r="13" spans="1:6" x14ac:dyDescent="0.2">
      <c r="A13" s="7" t="s">
        <v>17</v>
      </c>
      <c r="B13" s="6" t="s">
        <v>42</v>
      </c>
    </row>
    <row r="14" spans="1:6" x14ac:dyDescent="0.2">
      <c r="A14" s="7" t="s">
        <v>92</v>
      </c>
    </row>
    <row r="17" spans="1:12" x14ac:dyDescent="0.2">
      <c r="A17" s="7" t="s">
        <v>43</v>
      </c>
    </row>
    <row r="18" spans="1:12" x14ac:dyDescent="0.2">
      <c r="A18" s="7" t="s">
        <v>22</v>
      </c>
      <c r="B18" s="7" t="s">
        <v>31</v>
      </c>
      <c r="C18" s="6" t="s">
        <v>32</v>
      </c>
      <c r="D18" s="7" t="s">
        <v>33</v>
      </c>
      <c r="E18" s="6" t="s">
        <v>34</v>
      </c>
      <c r="F18" s="7" t="s">
        <v>101</v>
      </c>
      <c r="G18" s="7" t="s">
        <v>35</v>
      </c>
      <c r="H18" s="7" t="s">
        <v>36</v>
      </c>
      <c r="I18" s="7" t="s">
        <v>37</v>
      </c>
      <c r="J18" s="7" t="s">
        <v>20</v>
      </c>
      <c r="K18" s="7" t="s">
        <v>102</v>
      </c>
      <c r="L18" s="7" t="s">
        <v>21</v>
      </c>
    </row>
    <row r="19" spans="1:12" x14ac:dyDescent="0.2">
      <c r="B19" s="7"/>
      <c r="C19" s="6"/>
    </row>
    <row r="20" spans="1:12" x14ac:dyDescent="0.2">
      <c r="A20" s="7">
        <v>2013</v>
      </c>
      <c r="B20" s="6" t="s">
        <v>45</v>
      </c>
      <c r="C20" s="6" t="s">
        <v>49</v>
      </c>
      <c r="D20" s="6" t="s">
        <v>56</v>
      </c>
      <c r="E20" s="6" t="s">
        <v>29</v>
      </c>
      <c r="F20" s="6" t="s">
        <v>61</v>
      </c>
      <c r="G20" s="6" t="s">
        <v>70</v>
      </c>
      <c r="H20" s="6" t="s">
        <v>76</v>
      </c>
      <c r="I20" s="6" t="s">
        <v>78</v>
      </c>
      <c r="J20" s="6" t="s">
        <v>87</v>
      </c>
      <c r="K20" s="6" t="s">
        <v>88</v>
      </c>
      <c r="L20" s="6" t="s">
        <v>90</v>
      </c>
    </row>
    <row r="21" spans="1:12" x14ac:dyDescent="0.2">
      <c r="A21" s="7">
        <v>2014</v>
      </c>
      <c r="B21" s="6" t="s">
        <v>45</v>
      </c>
      <c r="C21" s="6" t="s">
        <v>52</v>
      </c>
      <c r="D21" s="6" t="s">
        <v>59</v>
      </c>
      <c r="E21" s="6" t="s">
        <v>26</v>
      </c>
      <c r="F21" s="6" t="s">
        <v>61</v>
      </c>
      <c r="G21" s="6" t="s">
        <v>67</v>
      </c>
      <c r="H21" s="6" t="s">
        <v>74</v>
      </c>
      <c r="I21" s="6" t="s">
        <v>78</v>
      </c>
      <c r="J21" s="6" t="s">
        <v>84</v>
      </c>
      <c r="K21" s="6" t="s">
        <v>87</v>
      </c>
      <c r="L21" s="6" t="s">
        <v>90</v>
      </c>
    </row>
    <row r="22" spans="1:12" x14ac:dyDescent="0.2">
      <c r="A22" s="7">
        <v>2015</v>
      </c>
      <c r="B22" s="6" t="s">
        <v>45</v>
      </c>
      <c r="C22" s="6" t="s">
        <v>50</v>
      </c>
      <c r="D22" s="6" t="s">
        <v>57</v>
      </c>
      <c r="E22" s="6" t="s">
        <v>27</v>
      </c>
      <c r="F22" s="6" t="s">
        <v>62</v>
      </c>
      <c r="G22" s="6" t="s">
        <v>68</v>
      </c>
      <c r="H22" s="6" t="s">
        <v>75</v>
      </c>
      <c r="I22" s="6" t="s">
        <v>78</v>
      </c>
      <c r="J22" s="6" t="s">
        <v>85</v>
      </c>
      <c r="K22" s="6" t="s">
        <v>84</v>
      </c>
      <c r="L22" s="6" t="s">
        <v>90</v>
      </c>
    </row>
    <row r="23" spans="1:12" x14ac:dyDescent="0.2">
      <c r="A23" s="7">
        <v>2016</v>
      </c>
      <c r="B23" s="6" t="s">
        <v>45</v>
      </c>
      <c r="C23" s="6" t="s">
        <v>51</v>
      </c>
      <c r="D23" s="6" t="s">
        <v>58</v>
      </c>
      <c r="E23" s="6" t="s">
        <v>24</v>
      </c>
      <c r="F23" s="6" t="s">
        <v>61</v>
      </c>
      <c r="G23" s="6" t="s">
        <v>64</v>
      </c>
      <c r="H23" s="6" t="s">
        <v>71</v>
      </c>
      <c r="I23" s="6" t="s">
        <v>78</v>
      </c>
      <c r="J23" s="6" t="s">
        <v>81</v>
      </c>
      <c r="K23" s="6" t="s">
        <v>86</v>
      </c>
      <c r="L23" s="6" t="s">
        <v>89</v>
      </c>
    </row>
    <row r="24" spans="1:12" x14ac:dyDescent="0.2">
      <c r="A24" s="7">
        <v>2017</v>
      </c>
      <c r="B24" s="6" t="s">
        <v>44</v>
      </c>
      <c r="C24" s="6" t="s">
        <v>47</v>
      </c>
      <c r="D24" s="6" t="s">
        <v>54</v>
      </c>
      <c r="E24" s="6" t="s">
        <v>30</v>
      </c>
      <c r="F24" s="6" t="s">
        <v>61</v>
      </c>
      <c r="G24" s="6" t="s">
        <v>65</v>
      </c>
      <c r="H24" s="6" t="s">
        <v>72</v>
      </c>
      <c r="I24" s="6" t="s">
        <v>79</v>
      </c>
      <c r="J24" s="6" t="s">
        <v>82</v>
      </c>
      <c r="K24" s="6" t="s">
        <v>81</v>
      </c>
      <c r="L24" s="6" t="s">
        <v>90</v>
      </c>
    </row>
    <row r="25" spans="1:12" x14ac:dyDescent="0.2">
      <c r="A25" s="7">
        <v>2018</v>
      </c>
      <c r="B25" s="6" t="s">
        <v>45</v>
      </c>
      <c r="C25" s="6" t="s">
        <v>48</v>
      </c>
      <c r="D25" s="6" t="s">
        <v>55</v>
      </c>
      <c r="E25" s="6" t="s">
        <v>25</v>
      </c>
      <c r="F25" s="6" t="s">
        <v>61</v>
      </c>
      <c r="G25" s="6" t="s">
        <v>66</v>
      </c>
      <c r="H25" s="6" t="s">
        <v>73</v>
      </c>
      <c r="I25" s="6" t="s">
        <v>80</v>
      </c>
      <c r="J25" s="6" t="s">
        <v>83</v>
      </c>
      <c r="K25" s="6" t="s">
        <v>82</v>
      </c>
      <c r="L25" s="6" t="s">
        <v>90</v>
      </c>
    </row>
    <row r="26" spans="1:12" x14ac:dyDescent="0.2">
      <c r="A26" s="7">
        <v>2019</v>
      </c>
      <c r="B26" s="6" t="s">
        <v>45</v>
      </c>
      <c r="C26" s="6" t="s">
        <v>49</v>
      </c>
      <c r="D26" s="6" t="s">
        <v>56</v>
      </c>
      <c r="E26" s="6" t="s">
        <v>29</v>
      </c>
      <c r="F26" s="6" t="s">
        <v>61</v>
      </c>
      <c r="G26" s="6" t="s">
        <v>70</v>
      </c>
      <c r="H26" s="6" t="s">
        <v>76</v>
      </c>
      <c r="I26" s="6" t="s">
        <v>78</v>
      </c>
      <c r="J26" s="6" t="s">
        <v>87</v>
      </c>
      <c r="K26" s="6" t="s">
        <v>88</v>
      </c>
      <c r="L26" s="6" t="s">
        <v>90</v>
      </c>
    </row>
    <row r="27" spans="1:12" x14ac:dyDescent="0.2">
      <c r="A27" s="7">
        <v>2020</v>
      </c>
      <c r="B27" s="6" t="s">
        <v>45</v>
      </c>
      <c r="C27" s="6" t="s">
        <v>52</v>
      </c>
      <c r="D27" s="6" t="s">
        <v>59</v>
      </c>
      <c r="E27" s="6" t="s">
        <v>27</v>
      </c>
      <c r="F27" s="6" t="s">
        <v>62</v>
      </c>
      <c r="G27" s="6" t="s">
        <v>68</v>
      </c>
      <c r="H27" s="6" t="s">
        <v>75</v>
      </c>
      <c r="I27" s="6" t="s">
        <v>78</v>
      </c>
      <c r="J27" s="6" t="s">
        <v>85</v>
      </c>
      <c r="K27" s="6" t="s">
        <v>84</v>
      </c>
      <c r="L27" s="6" t="s">
        <v>90</v>
      </c>
    </row>
    <row r="28" spans="1:12" x14ac:dyDescent="0.2">
      <c r="A28" s="7">
        <v>2021</v>
      </c>
      <c r="B28" s="6" t="s">
        <v>45</v>
      </c>
      <c r="C28" s="6" t="s">
        <v>51</v>
      </c>
      <c r="D28" s="6" t="s">
        <v>58</v>
      </c>
      <c r="E28" s="6" t="s">
        <v>28</v>
      </c>
      <c r="F28" s="6" t="s">
        <v>63</v>
      </c>
      <c r="G28" s="6" t="s">
        <v>69</v>
      </c>
      <c r="H28" s="6" t="s">
        <v>77</v>
      </c>
      <c r="I28" s="6" t="s">
        <v>78</v>
      </c>
      <c r="J28" s="6" t="s">
        <v>86</v>
      </c>
      <c r="K28" s="6" t="s">
        <v>85</v>
      </c>
      <c r="L28" s="6" t="s">
        <v>91</v>
      </c>
    </row>
    <row r="29" spans="1:12" x14ac:dyDescent="0.2">
      <c r="A29" s="7">
        <v>2022</v>
      </c>
      <c r="B29" s="6" t="s">
        <v>60</v>
      </c>
      <c r="C29" s="6" t="s">
        <v>46</v>
      </c>
      <c r="D29" s="6" t="s">
        <v>53</v>
      </c>
      <c r="E29" s="6" t="s">
        <v>24</v>
      </c>
      <c r="F29" s="6" t="s">
        <v>61</v>
      </c>
      <c r="G29" s="6" t="s">
        <v>64</v>
      </c>
      <c r="H29" s="6" t="s">
        <v>71</v>
      </c>
      <c r="I29" s="6" t="s">
        <v>78</v>
      </c>
      <c r="J29" s="6" t="s">
        <v>81</v>
      </c>
      <c r="K29" s="6" t="s">
        <v>86</v>
      </c>
      <c r="L29" s="6" t="s">
        <v>89</v>
      </c>
    </row>
    <row r="30" spans="1:12" x14ac:dyDescent="0.2">
      <c r="A30" s="7">
        <v>2023</v>
      </c>
      <c r="B30" s="6" t="s">
        <v>44</v>
      </c>
      <c r="C30" s="6" t="s">
        <v>47</v>
      </c>
      <c r="D30" s="6" t="s">
        <v>54</v>
      </c>
      <c r="E30" s="6" t="s">
        <v>30</v>
      </c>
      <c r="F30" s="6" t="s">
        <v>61</v>
      </c>
      <c r="G30" s="6" t="s">
        <v>65</v>
      </c>
      <c r="H30" s="6" t="s">
        <v>72</v>
      </c>
      <c r="I30" s="6" t="s">
        <v>79</v>
      </c>
      <c r="J30" s="6" t="s">
        <v>82</v>
      </c>
      <c r="K30" s="6" t="s">
        <v>81</v>
      </c>
      <c r="L30" s="6" t="s">
        <v>90</v>
      </c>
    </row>
    <row r="31" spans="1:12" x14ac:dyDescent="0.2">
      <c r="A31" s="7">
        <v>2024</v>
      </c>
      <c r="B31" s="6" t="s">
        <v>45</v>
      </c>
      <c r="C31" s="6" t="s">
        <v>48</v>
      </c>
      <c r="D31" s="6" t="s">
        <v>55</v>
      </c>
      <c r="E31" s="6" t="s">
        <v>29</v>
      </c>
      <c r="F31" s="6" t="s">
        <v>61</v>
      </c>
      <c r="G31" s="6" t="s">
        <v>70</v>
      </c>
      <c r="H31" s="6" t="s">
        <v>76</v>
      </c>
      <c r="I31" s="6" t="s">
        <v>78</v>
      </c>
      <c r="J31" s="6" t="s">
        <v>87</v>
      </c>
      <c r="K31" s="6" t="s">
        <v>88</v>
      </c>
      <c r="L31" s="6" t="s">
        <v>90</v>
      </c>
    </row>
  </sheetData>
  <customSheetViews>
    <customSheetView guid="{A1CBB1B3-7913-4C21-94FF-2B7747673165}" showRuler="0">
      <selection activeCell="A31" sqref="A31"/>
      <pageMargins left="0.75" right="0.75" top="1" bottom="1" header="0.5" footer="0.5"/>
      <pageSetup orientation="portrait" r:id="rId1"/>
      <headerFooter alignWithMargins="0"/>
    </customSheetView>
    <customSheetView guid="{A109F93B-AF95-43EC-B5A7-2F7F1B644418}" showRuler="0">
      <selection activeCell="A31" sqref="A31"/>
      <pageMargins left="0.75" right="0.75" top="1" bottom="1" header="0.5" footer="0.5"/>
      <pageSetup orientation="portrait" r:id="rId2"/>
      <headerFooter alignWithMargins="0"/>
    </customSheetView>
  </customSheetViews>
  <phoneticPr fontId="0" type="noConversion"/>
  <printOptions gridLines="1"/>
  <pageMargins left="0.21" right="0.75" top="1" bottom="1" header="0.5" footer="0.5"/>
  <pageSetup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6"/>
  <sheetViews>
    <sheetView workbookViewId="0">
      <selection activeCell="C17" sqref="C17"/>
    </sheetView>
  </sheetViews>
  <sheetFormatPr defaultRowHeight="12.75" x14ac:dyDescent="0.2"/>
  <cols>
    <col min="1" max="1" width="14" customWidth="1"/>
    <col min="2" max="2" width="37.42578125" customWidth="1"/>
    <col min="3" max="3" width="32.7109375" customWidth="1"/>
    <col min="4" max="4" width="31.28515625" customWidth="1"/>
    <col min="5" max="5" width="29.28515625" customWidth="1"/>
    <col min="6" max="6" width="27" customWidth="1"/>
  </cols>
  <sheetData>
    <row r="1" spans="1:7" x14ac:dyDescent="0.2">
      <c r="A1" s="13" t="s">
        <v>118</v>
      </c>
    </row>
    <row r="2" spans="1:7" x14ac:dyDescent="0.2">
      <c r="A2" s="13"/>
    </row>
    <row r="3" spans="1:7" x14ac:dyDescent="0.2">
      <c r="A3" s="19" t="s">
        <v>117</v>
      </c>
      <c r="B3" s="19" t="s">
        <v>3</v>
      </c>
      <c r="C3" s="19" t="s">
        <v>1</v>
      </c>
      <c r="D3" s="19" t="s">
        <v>2</v>
      </c>
      <c r="E3" s="19" t="s">
        <v>126</v>
      </c>
      <c r="F3" s="19" t="s">
        <v>125</v>
      </c>
      <c r="G3" s="18"/>
    </row>
    <row r="4" spans="1:7" s="22" customFormat="1" ht="51" x14ac:dyDescent="0.2">
      <c r="A4" s="20" t="s">
        <v>119</v>
      </c>
      <c r="B4" s="21" t="s">
        <v>120</v>
      </c>
      <c r="C4" s="21" t="s">
        <v>121</v>
      </c>
      <c r="D4" s="21" t="s">
        <v>122</v>
      </c>
      <c r="E4" s="21" t="s">
        <v>123</v>
      </c>
      <c r="F4" s="21" t="s">
        <v>124</v>
      </c>
    </row>
    <row r="5" spans="1:7" s="22" customFormat="1" ht="38.25" x14ac:dyDescent="0.2">
      <c r="A5" s="20" t="s">
        <v>98</v>
      </c>
      <c r="B5" s="20" t="s">
        <v>95</v>
      </c>
      <c r="C5" s="23" t="s">
        <v>114</v>
      </c>
      <c r="D5" s="23" t="s">
        <v>128</v>
      </c>
      <c r="E5" s="21" t="s">
        <v>127</v>
      </c>
      <c r="F5" s="20" t="s">
        <v>129</v>
      </c>
    </row>
    <row r="6" spans="1:7" s="22" customFormat="1" ht="38.25" x14ac:dyDescent="0.2">
      <c r="A6" s="20" t="s">
        <v>130</v>
      </c>
      <c r="B6" s="23" t="s">
        <v>112</v>
      </c>
      <c r="C6" s="23" t="s">
        <v>99</v>
      </c>
      <c r="D6" s="24" t="s">
        <v>131</v>
      </c>
      <c r="E6" s="21" t="s">
        <v>132</v>
      </c>
    </row>
    <row r="7" spans="1:7" s="26" customFormat="1" ht="51" x14ac:dyDescent="0.2">
      <c r="A7" s="25" t="s">
        <v>119</v>
      </c>
      <c r="B7" s="25" t="s">
        <v>133</v>
      </c>
      <c r="C7" s="23" t="s">
        <v>134</v>
      </c>
      <c r="E7" s="27" t="s">
        <v>135</v>
      </c>
      <c r="F7" s="27" t="s">
        <v>136</v>
      </c>
    </row>
    <row r="8" spans="1:7" s="28" customFormat="1" x14ac:dyDescent="0.2">
      <c r="A8" s="25"/>
      <c r="B8" s="25"/>
      <c r="C8" s="23"/>
      <c r="D8" s="26"/>
      <c r="E8" s="27"/>
      <c r="F8" s="25"/>
      <c r="G8" s="26"/>
    </row>
    <row r="9" spans="1:7" s="28" customFormat="1" x14ac:dyDescent="0.2">
      <c r="A9" s="25"/>
      <c r="B9" s="25"/>
      <c r="C9" s="23"/>
      <c r="D9" s="26"/>
      <c r="E9" s="27"/>
      <c r="F9" s="25"/>
      <c r="G9" s="26"/>
    </row>
    <row r="14" spans="1:7" x14ac:dyDescent="0.2">
      <c r="A14" s="13" t="s">
        <v>142</v>
      </c>
    </row>
    <row r="15" spans="1:7" ht="51" x14ac:dyDescent="0.2">
      <c r="A15" s="25" t="s">
        <v>130</v>
      </c>
      <c r="B15" s="25" t="s">
        <v>100</v>
      </c>
      <c r="C15" s="23" t="s">
        <v>137</v>
      </c>
      <c r="D15" s="26"/>
      <c r="E15" s="27" t="s">
        <v>138</v>
      </c>
      <c r="F15" s="25" t="s">
        <v>139</v>
      </c>
    </row>
    <row r="16" spans="1:7" ht="51" x14ac:dyDescent="0.2">
      <c r="A16" s="25" t="s">
        <v>130</v>
      </c>
      <c r="B16" s="25" t="s">
        <v>110</v>
      </c>
      <c r="C16" s="23" t="s">
        <v>144</v>
      </c>
      <c r="D16" s="26"/>
      <c r="E16" s="27" t="s">
        <v>140</v>
      </c>
      <c r="F16" s="25"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Dates to Enter in Calendar</vt:lpstr>
      <vt:lpstr>2020 Election Calendar</vt:lpstr>
      <vt:lpstr>Holidays</vt:lpstr>
      <vt:lpstr>Problem Dates</vt:lpstr>
      <vt:lpstr>'2020 Election Calendar'!Print_Area</vt:lpstr>
      <vt:lpstr>'2020 Election Calendar'!Print_Titles</vt:lpstr>
    </vt:vector>
  </TitlesOfParts>
  <Company>sbe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KSnyder</dc:creator>
  <cp:lastModifiedBy>Donna Duncan</cp:lastModifiedBy>
  <cp:lastPrinted>2019-10-29T16:02:03Z</cp:lastPrinted>
  <dcterms:created xsi:type="dcterms:W3CDTF">2005-02-01T16:42:06Z</dcterms:created>
  <dcterms:modified xsi:type="dcterms:W3CDTF">2019-10-29T16:02:09Z</dcterms:modified>
</cp:coreProperties>
</file>